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R1kyo06\Desktop\"/>
    </mc:Choice>
  </mc:AlternateContent>
  <xr:revisionPtr revIDLastSave="0" documentId="13_ncr:1_{858B1397-89E3-4D14-8301-967D64DD2126}" xr6:coauthVersionLast="47" xr6:coauthVersionMax="47" xr10:uidLastSave="{00000000-0000-0000-0000-000000000000}"/>
  <bookViews>
    <workbookView xWindow="-120" yWindow="-120" windowWidth="29040" windowHeight="15840" tabRatio="915" activeTab="1" xr2:uid="{00000000-000D-0000-FFFF-FFFF00000000}"/>
  </bookViews>
  <sheets>
    <sheet name="入力シート" sheetId="1" r:id="rId1"/>
    <sheet name="見積依頼書" sheetId="6" r:id="rId2"/>
    <sheet name="内１" sheetId="5" r:id="rId3"/>
    <sheet name="内２" sheetId="29" r:id="rId4"/>
    <sheet name="内３" sheetId="30" r:id="rId5"/>
    <sheet name="内４" sheetId="31" r:id="rId6"/>
    <sheet name="内５" sheetId="32" r:id="rId7"/>
    <sheet name="内６" sheetId="33" r:id="rId8"/>
    <sheet name="内７" sheetId="34" r:id="rId9"/>
    <sheet name="内８" sheetId="35" r:id="rId10"/>
    <sheet name="内９" sheetId="36" r:id="rId11"/>
    <sheet name="内１０" sheetId="37" r:id="rId12"/>
    <sheet name="内１１" sheetId="38" r:id="rId13"/>
    <sheet name="内１２" sheetId="39" r:id="rId14"/>
    <sheet name="内１３" sheetId="52" r:id="rId15"/>
    <sheet name="内１４" sheetId="72" r:id="rId16"/>
    <sheet name="内１５" sheetId="73" r:id="rId17"/>
    <sheet name="内１６" sheetId="74" r:id="rId18"/>
    <sheet name="内１７" sheetId="75" r:id="rId19"/>
    <sheet name="内１８" sheetId="76" r:id="rId20"/>
    <sheet name="内１９" sheetId="77" r:id="rId21"/>
    <sheet name="内２０" sheetId="78" r:id="rId22"/>
    <sheet name="内２１" sheetId="79" r:id="rId23"/>
    <sheet name="内２２" sheetId="80" r:id="rId24"/>
    <sheet name="内２３" sheetId="81" r:id="rId25"/>
    <sheet name="内２４" sheetId="82" r:id="rId26"/>
    <sheet name="内２５" sheetId="83" r:id="rId27"/>
    <sheet name="内２６" sheetId="84" r:id="rId28"/>
    <sheet name="内２７" sheetId="85" r:id="rId29"/>
    <sheet name="内２８" sheetId="86" r:id="rId30"/>
    <sheet name="内２９" sheetId="87" r:id="rId31"/>
    <sheet name="内３０" sheetId="88" r:id="rId32"/>
    <sheet name="出来高１" sheetId="58" r:id="rId33"/>
    <sheet name="出来高２" sheetId="60" r:id="rId34"/>
    <sheet name="出来高３" sheetId="61" r:id="rId35"/>
    <sheet name="出来高４" sheetId="62" r:id="rId36"/>
    <sheet name="出来高５" sheetId="63" r:id="rId37"/>
    <sheet name="出来高６" sheetId="64" r:id="rId38"/>
    <sheet name="出来高７" sheetId="65" r:id="rId39"/>
    <sheet name="出来高８" sheetId="66" r:id="rId40"/>
    <sheet name="出来高９" sheetId="67" r:id="rId41"/>
    <sheet name="出来高１０" sheetId="68" r:id="rId42"/>
    <sheet name="出来高１１" sheetId="69" r:id="rId43"/>
    <sheet name="出来高１２" sheetId="70" r:id="rId44"/>
    <sheet name="出来高１３" sheetId="71" r:id="rId45"/>
    <sheet name="出来高１４" sheetId="89" r:id="rId46"/>
    <sheet name="出来高１５" sheetId="90" r:id="rId47"/>
    <sheet name="出来高１６" sheetId="91" r:id="rId48"/>
    <sheet name="出来高１７" sheetId="92" r:id="rId49"/>
    <sheet name="出来高１８" sheetId="93" r:id="rId50"/>
    <sheet name="出来高１９" sheetId="94" r:id="rId51"/>
    <sheet name="出来高２０" sheetId="95" r:id="rId52"/>
    <sheet name="出来高２１" sheetId="96" r:id="rId53"/>
    <sheet name="出来高２２" sheetId="97" r:id="rId54"/>
    <sheet name="出来高２３" sheetId="98" r:id="rId55"/>
    <sheet name="出来高２４" sheetId="99" r:id="rId56"/>
    <sheet name="出来高２５" sheetId="100" r:id="rId57"/>
    <sheet name="出来高２６" sheetId="101" r:id="rId58"/>
    <sheet name="出来高２７" sheetId="102" r:id="rId59"/>
    <sheet name="出来高２８" sheetId="105" r:id="rId60"/>
    <sheet name="出来高２９" sheetId="106" r:id="rId61"/>
    <sheet name="出来高３０" sheetId="107" r:id="rId62"/>
  </sheets>
  <definedNames>
    <definedName name="_xlnm.Print_Area" localSheetId="32">出来高１!$A$1:$O$24</definedName>
    <definedName name="_xlnm.Print_Area" localSheetId="41">出来高１０!$A$1:$O$24</definedName>
    <definedName name="_xlnm.Print_Area" localSheetId="42">出来高１１!$A$1:$O$24</definedName>
    <definedName name="_xlnm.Print_Area" localSheetId="43">出来高１２!$A$1:$O$24</definedName>
    <definedName name="_xlnm.Print_Area" localSheetId="44">出来高１３!$A$1:$O$24</definedName>
    <definedName name="_xlnm.Print_Area" localSheetId="45">出来高１４!$A$1:$O$24</definedName>
    <definedName name="_xlnm.Print_Area" localSheetId="46">出来高１５!$A$1:$O$24</definedName>
    <definedName name="_xlnm.Print_Area" localSheetId="47">出来高１６!$A$1:$O$24</definedName>
    <definedName name="_xlnm.Print_Area" localSheetId="48">出来高１７!$A$1:$O$24</definedName>
    <definedName name="_xlnm.Print_Area" localSheetId="49">出来高１８!$A$1:$O$24</definedName>
    <definedName name="_xlnm.Print_Area" localSheetId="50">出来高１９!$A$1:$O$24</definedName>
    <definedName name="_xlnm.Print_Area" localSheetId="33">出来高２!$A$1:$O$24</definedName>
    <definedName name="_xlnm.Print_Area" localSheetId="51">出来高２０!$A$1:$O$24</definedName>
    <definedName name="_xlnm.Print_Area" localSheetId="52">出来高２１!$A$1:$O$24</definedName>
    <definedName name="_xlnm.Print_Area" localSheetId="53">出来高２２!$A$1:$O$24</definedName>
    <definedName name="_xlnm.Print_Area" localSheetId="54">出来高２３!$A$1:$O$24</definedName>
    <definedName name="_xlnm.Print_Area" localSheetId="55">出来高２４!$A$1:$O$24</definedName>
    <definedName name="_xlnm.Print_Area" localSheetId="56">出来高２５!$A$1:$O$24</definedName>
    <definedName name="_xlnm.Print_Area" localSheetId="57">出来高２６!$A$1:$O$24</definedName>
    <definedName name="_xlnm.Print_Area" localSheetId="58">出来高２７!$A$1:$O$24</definedName>
    <definedName name="_xlnm.Print_Area" localSheetId="59">出来高２８!$A$1:$O$24</definedName>
    <definedName name="_xlnm.Print_Area" localSheetId="60">出来高２９!$A$1:$O$24</definedName>
    <definedName name="_xlnm.Print_Area" localSheetId="34">出来高３!$A$1:$O$24</definedName>
    <definedName name="_xlnm.Print_Area" localSheetId="61">出来高３０!$A$1:$O$24</definedName>
    <definedName name="_xlnm.Print_Area" localSheetId="35">出来高４!$A$1:$O$24</definedName>
    <definedName name="_xlnm.Print_Area" localSheetId="36">出来高５!$A$1:$O$24</definedName>
    <definedName name="_xlnm.Print_Area" localSheetId="37">出来高６!$A$1:$O$24</definedName>
    <definedName name="_xlnm.Print_Area" localSheetId="38">出来高７!$A$1:$O$24</definedName>
    <definedName name="_xlnm.Print_Area" localSheetId="39">出来高８!$A$1:$O$24</definedName>
    <definedName name="_xlnm.Print_Area" localSheetId="40">出来高９!$A$1:$O$24</definedName>
    <definedName name="_xlnm.Print_Area" localSheetId="0">入力シート!$A$1:$M$253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4" i="60" l="1"/>
  <c r="L7" i="60"/>
  <c r="L24" i="68"/>
  <c r="I20" i="58"/>
  <c r="J20" i="58" s="1"/>
  <c r="L20" i="58" s="1"/>
  <c r="L24" i="58" s="1"/>
  <c r="L24" i="61"/>
  <c r="L24" i="62"/>
  <c r="L24" i="63"/>
  <c r="L24" i="64"/>
  <c r="L24" i="65"/>
  <c r="L24" i="66"/>
  <c r="L24" i="67"/>
  <c r="L24" i="69"/>
  <c r="L24" i="70"/>
  <c r="L24" i="71"/>
  <c r="L24" i="89"/>
  <c r="L24" i="90"/>
  <c r="L24" i="91"/>
  <c r="L24" i="92"/>
  <c r="L24" i="93"/>
  <c r="L24" i="94"/>
  <c r="L24" i="95"/>
  <c r="L24" i="96"/>
  <c r="L24" i="97"/>
  <c r="L24" i="98"/>
  <c r="L24" i="99"/>
  <c r="L24" i="100"/>
  <c r="L24" i="101"/>
  <c r="L24" i="102"/>
  <c r="L24" i="105"/>
  <c r="L24" i="106"/>
  <c r="L24" i="107"/>
  <c r="L2" i="61"/>
  <c r="L2" i="62"/>
  <c r="L2" i="63"/>
  <c r="L2" i="64"/>
  <c r="L2" i="65"/>
  <c r="L2" i="66"/>
  <c r="L2" i="67"/>
  <c r="L2" i="68"/>
  <c r="L2" i="69"/>
  <c r="L2" i="70"/>
  <c r="L2" i="71"/>
  <c r="L2" i="89"/>
  <c r="L2" i="90"/>
  <c r="L2" i="91"/>
  <c r="L2" i="92"/>
  <c r="L2" i="93"/>
  <c r="L2" i="94"/>
  <c r="L2" i="95"/>
  <c r="L2" i="96"/>
  <c r="L2" i="97"/>
  <c r="L2" i="98"/>
  <c r="L2" i="99"/>
  <c r="L2" i="100"/>
  <c r="L2" i="101"/>
  <c r="L2" i="102"/>
  <c r="L2" i="105"/>
  <c r="L2" i="106"/>
  <c r="L2" i="107"/>
  <c r="L2" i="60"/>
  <c r="L13" i="58"/>
  <c r="L22" i="58"/>
  <c r="L9" i="58"/>
  <c r="L10" i="58"/>
  <c r="L11" i="58"/>
  <c r="L12" i="58"/>
  <c r="L14" i="58"/>
  <c r="L15" i="58"/>
  <c r="L16" i="58"/>
  <c r="L17" i="58"/>
  <c r="L18" i="58"/>
  <c r="L19" i="58"/>
  <c r="E17" i="38"/>
  <c r="E18" i="38"/>
  <c r="C14" i="5"/>
  <c r="C15" i="5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40" i="1" l="1"/>
  <c r="J41" i="1"/>
  <c r="A9" i="107" l="1"/>
  <c r="B9" i="107"/>
  <c r="C9" i="107"/>
  <c r="D9" i="107"/>
  <c r="H9" i="107" s="1"/>
  <c r="E9" i="107"/>
  <c r="A10" i="107"/>
  <c r="B10" i="107"/>
  <c r="C10" i="107"/>
  <c r="D10" i="107"/>
  <c r="H10" i="107" s="1"/>
  <c r="E10" i="107"/>
  <c r="A11" i="107"/>
  <c r="B11" i="107"/>
  <c r="C11" i="107"/>
  <c r="D11" i="107"/>
  <c r="H11" i="107" s="1"/>
  <c r="E11" i="107"/>
  <c r="A12" i="107"/>
  <c r="B12" i="107"/>
  <c r="C12" i="107"/>
  <c r="D12" i="107"/>
  <c r="E12" i="107"/>
  <c r="A13" i="107"/>
  <c r="B13" i="107"/>
  <c r="C13" i="107"/>
  <c r="D13" i="107"/>
  <c r="H13" i="107" s="1"/>
  <c r="E13" i="107"/>
  <c r="A14" i="107"/>
  <c r="B14" i="107"/>
  <c r="C14" i="107"/>
  <c r="D14" i="107"/>
  <c r="H14" i="107" s="1"/>
  <c r="E14" i="107"/>
  <c r="A15" i="107"/>
  <c r="B15" i="107"/>
  <c r="C15" i="107"/>
  <c r="D15" i="107"/>
  <c r="H15" i="107" s="1"/>
  <c r="E15" i="107"/>
  <c r="A16" i="107"/>
  <c r="B16" i="107"/>
  <c r="C16" i="107"/>
  <c r="D16" i="107"/>
  <c r="H16" i="107" s="1"/>
  <c r="E16" i="107"/>
  <c r="A17" i="107"/>
  <c r="B17" i="107"/>
  <c r="C17" i="107"/>
  <c r="D17" i="107"/>
  <c r="H17" i="107" s="1"/>
  <c r="E17" i="107"/>
  <c r="A18" i="107"/>
  <c r="B18" i="107"/>
  <c r="C18" i="107"/>
  <c r="D18" i="107"/>
  <c r="H18" i="107" s="1"/>
  <c r="E18" i="107"/>
  <c r="A19" i="107"/>
  <c r="B19" i="107"/>
  <c r="C19" i="107"/>
  <c r="D19" i="107"/>
  <c r="H19" i="107" s="1"/>
  <c r="E19" i="107"/>
  <c r="A20" i="107"/>
  <c r="B20" i="107"/>
  <c r="C20" i="107"/>
  <c r="D20" i="107"/>
  <c r="H20" i="107" s="1"/>
  <c r="E20" i="107"/>
  <c r="A21" i="107"/>
  <c r="B21" i="107"/>
  <c r="C21" i="107"/>
  <c r="D21" i="107"/>
  <c r="H21" i="107" s="1"/>
  <c r="E21" i="107"/>
  <c r="A22" i="107"/>
  <c r="B22" i="107"/>
  <c r="C22" i="107"/>
  <c r="D22" i="107"/>
  <c r="H22" i="107" s="1"/>
  <c r="E22" i="107"/>
  <c r="A23" i="107"/>
  <c r="B23" i="107"/>
  <c r="C23" i="107"/>
  <c r="D23" i="107"/>
  <c r="H23" i="107" s="1"/>
  <c r="E23" i="107"/>
  <c r="E8" i="107"/>
  <c r="E7" i="107"/>
  <c r="D8" i="107"/>
  <c r="H8" i="107" s="1"/>
  <c r="D7" i="107"/>
  <c r="C8" i="107"/>
  <c r="C7" i="107"/>
  <c r="B8" i="107"/>
  <c r="B7" i="107"/>
  <c r="A8" i="107"/>
  <c r="A7" i="107"/>
  <c r="K23" i="107"/>
  <c r="K22" i="107"/>
  <c r="K21" i="107"/>
  <c r="K20" i="107"/>
  <c r="K19" i="107"/>
  <c r="N19" i="107" s="1"/>
  <c r="K18" i="107"/>
  <c r="K17" i="107"/>
  <c r="K16" i="107"/>
  <c r="K15" i="107"/>
  <c r="K14" i="107"/>
  <c r="K13" i="107"/>
  <c r="K12" i="107"/>
  <c r="H12" i="107"/>
  <c r="K11" i="107"/>
  <c r="K10" i="107"/>
  <c r="K9" i="107"/>
  <c r="K8" i="107"/>
  <c r="K7" i="107"/>
  <c r="H7" i="107"/>
  <c r="L3" i="107"/>
  <c r="G3" i="107"/>
  <c r="B3" i="107"/>
  <c r="N2" i="107"/>
  <c r="B2" i="107"/>
  <c r="A9" i="106"/>
  <c r="B9" i="106"/>
  <c r="C9" i="106"/>
  <c r="D9" i="106"/>
  <c r="H9" i="106" s="1"/>
  <c r="E9" i="106"/>
  <c r="A10" i="106"/>
  <c r="B10" i="106"/>
  <c r="C10" i="106"/>
  <c r="D10" i="106"/>
  <c r="H10" i="106" s="1"/>
  <c r="E10" i="106"/>
  <c r="A11" i="106"/>
  <c r="B11" i="106"/>
  <c r="C11" i="106"/>
  <c r="D11" i="106"/>
  <c r="J11" i="106" s="1"/>
  <c r="E11" i="106"/>
  <c r="A12" i="106"/>
  <c r="B12" i="106"/>
  <c r="C12" i="106"/>
  <c r="D12" i="106"/>
  <c r="H12" i="106" s="1"/>
  <c r="E12" i="106"/>
  <c r="A13" i="106"/>
  <c r="B13" i="106"/>
  <c r="C13" i="106"/>
  <c r="D13" i="106"/>
  <c r="J13" i="106" s="1"/>
  <c r="E13" i="106"/>
  <c r="A14" i="106"/>
  <c r="B14" i="106"/>
  <c r="C14" i="106"/>
  <c r="D14" i="106"/>
  <c r="J14" i="106" s="1"/>
  <c r="E14" i="106"/>
  <c r="A15" i="106"/>
  <c r="B15" i="106"/>
  <c r="C15" i="106"/>
  <c r="D15" i="106"/>
  <c r="J15" i="106" s="1"/>
  <c r="E15" i="106"/>
  <c r="A16" i="106"/>
  <c r="B16" i="106"/>
  <c r="C16" i="106"/>
  <c r="D16" i="106"/>
  <c r="J16" i="106" s="1"/>
  <c r="E16" i="106"/>
  <c r="A17" i="106"/>
  <c r="B17" i="106"/>
  <c r="C17" i="106"/>
  <c r="D17" i="106"/>
  <c r="J17" i="106" s="1"/>
  <c r="E17" i="106"/>
  <c r="A18" i="106"/>
  <c r="B18" i="106"/>
  <c r="C18" i="106"/>
  <c r="D18" i="106"/>
  <c r="J18" i="106" s="1"/>
  <c r="E18" i="106"/>
  <c r="A19" i="106"/>
  <c r="B19" i="106"/>
  <c r="C19" i="106"/>
  <c r="D19" i="106"/>
  <c r="J19" i="106" s="1"/>
  <c r="E19" i="106"/>
  <c r="A20" i="106"/>
  <c r="B20" i="106"/>
  <c r="C20" i="106"/>
  <c r="D20" i="106"/>
  <c r="J20" i="106" s="1"/>
  <c r="E20" i="106"/>
  <c r="A21" i="106"/>
  <c r="B21" i="106"/>
  <c r="C21" i="106"/>
  <c r="D21" i="106"/>
  <c r="J21" i="106" s="1"/>
  <c r="E21" i="106"/>
  <c r="A22" i="106"/>
  <c r="B22" i="106"/>
  <c r="C22" i="106"/>
  <c r="D22" i="106"/>
  <c r="J22" i="106" s="1"/>
  <c r="E22" i="106"/>
  <c r="A23" i="106"/>
  <c r="B23" i="106"/>
  <c r="C23" i="106"/>
  <c r="D23" i="106"/>
  <c r="J23" i="106" s="1"/>
  <c r="E23" i="106"/>
  <c r="E8" i="106"/>
  <c r="E7" i="106"/>
  <c r="D8" i="106"/>
  <c r="J8" i="106" s="1"/>
  <c r="D7" i="106"/>
  <c r="J7" i="106" s="1"/>
  <c r="C8" i="106"/>
  <c r="C7" i="106"/>
  <c r="B8" i="106"/>
  <c r="B7" i="106"/>
  <c r="A8" i="106"/>
  <c r="A7" i="106"/>
  <c r="K15" i="106"/>
  <c r="K23" i="106"/>
  <c r="N23" i="106" s="1"/>
  <c r="K22" i="106"/>
  <c r="N22" i="106" s="1"/>
  <c r="K21" i="106"/>
  <c r="K20" i="106"/>
  <c r="K19" i="106"/>
  <c r="K18" i="106"/>
  <c r="N18" i="106" s="1"/>
  <c r="K17" i="106"/>
  <c r="N17" i="106" s="1"/>
  <c r="K16" i="106"/>
  <c r="K14" i="106"/>
  <c r="K13" i="106"/>
  <c r="K12" i="106"/>
  <c r="K11" i="106"/>
  <c r="K10" i="106"/>
  <c r="K9" i="106"/>
  <c r="K8" i="106"/>
  <c r="K7" i="106"/>
  <c r="L3" i="106"/>
  <c r="G3" i="106"/>
  <c r="B3" i="106"/>
  <c r="N2" i="106"/>
  <c r="B2" i="106"/>
  <c r="A9" i="105"/>
  <c r="B9" i="105"/>
  <c r="C9" i="105"/>
  <c r="D9" i="105"/>
  <c r="H9" i="105" s="1"/>
  <c r="E9" i="105"/>
  <c r="A10" i="105"/>
  <c r="B10" i="105"/>
  <c r="C10" i="105"/>
  <c r="D10" i="105"/>
  <c r="H10" i="105" s="1"/>
  <c r="E10" i="105"/>
  <c r="A11" i="105"/>
  <c r="B11" i="105"/>
  <c r="C11" i="105"/>
  <c r="D11" i="105"/>
  <c r="H11" i="105" s="1"/>
  <c r="E11" i="105"/>
  <c r="A12" i="105"/>
  <c r="B12" i="105"/>
  <c r="C12" i="105"/>
  <c r="D12" i="105"/>
  <c r="H12" i="105" s="1"/>
  <c r="E12" i="105"/>
  <c r="A13" i="105"/>
  <c r="B13" i="105"/>
  <c r="C13" i="105"/>
  <c r="D13" i="105"/>
  <c r="H13" i="105" s="1"/>
  <c r="E13" i="105"/>
  <c r="A14" i="105"/>
  <c r="B14" i="105"/>
  <c r="C14" i="105"/>
  <c r="D14" i="105"/>
  <c r="H14" i="105" s="1"/>
  <c r="E14" i="105"/>
  <c r="A15" i="105"/>
  <c r="B15" i="105"/>
  <c r="C15" i="105"/>
  <c r="D15" i="105"/>
  <c r="H15" i="105" s="1"/>
  <c r="E15" i="105"/>
  <c r="A16" i="105"/>
  <c r="B16" i="105"/>
  <c r="C16" i="105"/>
  <c r="D16" i="105"/>
  <c r="H16" i="105" s="1"/>
  <c r="E16" i="105"/>
  <c r="A17" i="105"/>
  <c r="B17" i="105"/>
  <c r="C17" i="105"/>
  <c r="D17" i="105"/>
  <c r="H17" i="105" s="1"/>
  <c r="E17" i="105"/>
  <c r="A18" i="105"/>
  <c r="B18" i="105"/>
  <c r="C18" i="105"/>
  <c r="D18" i="105"/>
  <c r="H18" i="105" s="1"/>
  <c r="E18" i="105"/>
  <c r="A19" i="105"/>
  <c r="B19" i="105"/>
  <c r="C19" i="105"/>
  <c r="D19" i="105"/>
  <c r="H19" i="105" s="1"/>
  <c r="E19" i="105"/>
  <c r="A20" i="105"/>
  <c r="B20" i="105"/>
  <c r="C20" i="105"/>
  <c r="D20" i="105"/>
  <c r="J20" i="105" s="1"/>
  <c r="E20" i="105"/>
  <c r="A21" i="105"/>
  <c r="B21" i="105"/>
  <c r="C21" i="105"/>
  <c r="D21" i="105"/>
  <c r="H21" i="105" s="1"/>
  <c r="E21" i="105"/>
  <c r="A22" i="105"/>
  <c r="B22" i="105"/>
  <c r="C22" i="105"/>
  <c r="D22" i="105"/>
  <c r="H22" i="105" s="1"/>
  <c r="E22" i="105"/>
  <c r="A23" i="105"/>
  <c r="B23" i="105"/>
  <c r="C23" i="105"/>
  <c r="D23" i="105"/>
  <c r="H23" i="105" s="1"/>
  <c r="E23" i="105"/>
  <c r="E8" i="105"/>
  <c r="E7" i="105"/>
  <c r="D8" i="105"/>
  <c r="J8" i="105" s="1"/>
  <c r="D7" i="105"/>
  <c r="H7" i="105" s="1"/>
  <c r="C8" i="105"/>
  <c r="C7" i="105"/>
  <c r="B8" i="105"/>
  <c r="B7" i="105"/>
  <c r="A8" i="105"/>
  <c r="A7" i="105"/>
  <c r="K23" i="105"/>
  <c r="K22" i="105"/>
  <c r="K21" i="105"/>
  <c r="K20" i="105"/>
  <c r="K19" i="105"/>
  <c r="K18" i="105"/>
  <c r="K17" i="105"/>
  <c r="K16" i="105"/>
  <c r="K15" i="105"/>
  <c r="K14" i="105"/>
  <c r="K13" i="105"/>
  <c r="K12" i="105"/>
  <c r="K11" i="105"/>
  <c r="K10" i="105"/>
  <c r="K9" i="105"/>
  <c r="K8" i="105"/>
  <c r="K7" i="105"/>
  <c r="L3" i="105"/>
  <c r="G3" i="105"/>
  <c r="B3" i="105"/>
  <c r="N2" i="105"/>
  <c r="B2" i="105"/>
  <c r="N11" i="106" l="1"/>
  <c r="H20" i="105"/>
  <c r="L20" i="105" s="1"/>
  <c r="N22" i="107"/>
  <c r="L22" i="106"/>
  <c r="J12" i="105"/>
  <c r="L12" i="105" s="1"/>
  <c r="N12" i="106"/>
  <c r="J14" i="105"/>
  <c r="L14" i="105" s="1"/>
  <c r="J18" i="105"/>
  <c r="L18" i="105" s="1"/>
  <c r="N8" i="105"/>
  <c r="N22" i="105"/>
  <c r="N23" i="105"/>
  <c r="N7" i="105"/>
  <c r="N19" i="106"/>
  <c r="N20" i="107"/>
  <c r="N14" i="107"/>
  <c r="N16" i="105"/>
  <c r="N20" i="106"/>
  <c r="N14" i="106"/>
  <c r="N7" i="107"/>
  <c r="N21" i="107"/>
  <c r="N15" i="107"/>
  <c r="N9" i="107"/>
  <c r="N17" i="105"/>
  <c r="N7" i="106"/>
  <c r="N21" i="106"/>
  <c r="N9" i="106"/>
  <c r="N10" i="107"/>
  <c r="N18" i="105"/>
  <c r="N16" i="106"/>
  <c r="N10" i="106"/>
  <c r="N23" i="107"/>
  <c r="N17" i="107"/>
  <c r="N11" i="107"/>
  <c r="N18" i="107"/>
  <c r="N12" i="107"/>
  <c r="N13" i="107"/>
  <c r="N15" i="106"/>
  <c r="J10" i="105"/>
  <c r="L10" i="105" s="1"/>
  <c r="J16" i="105"/>
  <c r="L16" i="105" s="1"/>
  <c r="J22" i="105"/>
  <c r="L22" i="105" s="1"/>
  <c r="N8" i="106"/>
  <c r="N13" i="106"/>
  <c r="N21" i="105"/>
  <c r="N19" i="105"/>
  <c r="N15" i="105"/>
  <c r="N14" i="105"/>
  <c r="N13" i="105"/>
  <c r="N12" i="105"/>
  <c r="N11" i="105"/>
  <c r="N10" i="105"/>
  <c r="N9" i="105"/>
  <c r="N16" i="107"/>
  <c r="J7" i="105"/>
  <c r="L7" i="105" s="1"/>
  <c r="N20" i="105"/>
  <c r="N8" i="107"/>
  <c r="H24" i="107"/>
  <c r="J9" i="107"/>
  <c r="L9" i="107" s="1"/>
  <c r="J12" i="107"/>
  <c r="L12" i="107" s="1"/>
  <c r="J13" i="107"/>
  <c r="L13" i="107" s="1"/>
  <c r="J16" i="107"/>
  <c r="L16" i="107" s="1"/>
  <c r="J17" i="107"/>
  <c r="L17" i="107" s="1"/>
  <c r="J20" i="107"/>
  <c r="L20" i="107" s="1"/>
  <c r="J21" i="107"/>
  <c r="L21" i="107" s="1"/>
  <c r="J22" i="107"/>
  <c r="L22" i="107" s="1"/>
  <c r="J23" i="107"/>
  <c r="L23" i="107" s="1"/>
  <c r="J7" i="107"/>
  <c r="J8" i="107"/>
  <c r="L8" i="107" s="1"/>
  <c r="J10" i="107"/>
  <c r="L10" i="107" s="1"/>
  <c r="J11" i="107"/>
  <c r="L11" i="107" s="1"/>
  <c r="J14" i="107"/>
  <c r="L14" i="107" s="1"/>
  <c r="J15" i="107"/>
  <c r="L15" i="107" s="1"/>
  <c r="J18" i="107"/>
  <c r="L18" i="107" s="1"/>
  <c r="J19" i="107"/>
  <c r="L19" i="107" s="1"/>
  <c r="H19" i="106"/>
  <c r="L19" i="106" s="1"/>
  <c r="J9" i="106"/>
  <c r="L9" i="106" s="1"/>
  <c r="J12" i="106"/>
  <c r="L12" i="106" s="1"/>
  <c r="J10" i="106"/>
  <c r="L10" i="106" s="1"/>
  <c r="H7" i="106"/>
  <c r="L7" i="106" s="1"/>
  <c r="H8" i="106"/>
  <c r="L8" i="106" s="1"/>
  <c r="H11" i="106"/>
  <c r="L11" i="106" s="1"/>
  <c r="H13" i="106"/>
  <c r="L13" i="106" s="1"/>
  <c r="H14" i="106"/>
  <c r="L14" i="106" s="1"/>
  <c r="H15" i="106"/>
  <c r="L15" i="106" s="1"/>
  <c r="H16" i="106"/>
  <c r="L16" i="106" s="1"/>
  <c r="H17" i="106"/>
  <c r="L17" i="106" s="1"/>
  <c r="H18" i="106"/>
  <c r="L18" i="106" s="1"/>
  <c r="H20" i="106"/>
  <c r="L20" i="106" s="1"/>
  <c r="H21" i="106"/>
  <c r="L21" i="106" s="1"/>
  <c r="H22" i="106"/>
  <c r="H23" i="106"/>
  <c r="L23" i="106" s="1"/>
  <c r="J11" i="105"/>
  <c r="L11" i="105" s="1"/>
  <c r="J13" i="105"/>
  <c r="L13" i="105" s="1"/>
  <c r="J15" i="105"/>
  <c r="L15" i="105" s="1"/>
  <c r="J17" i="105"/>
  <c r="L17" i="105" s="1"/>
  <c r="J19" i="105"/>
  <c r="L19" i="105" s="1"/>
  <c r="J21" i="105"/>
  <c r="L21" i="105" s="1"/>
  <c r="J23" i="105"/>
  <c r="L23" i="105" s="1"/>
  <c r="J9" i="105"/>
  <c r="L9" i="105" s="1"/>
  <c r="H8" i="105"/>
  <c r="L8" i="105" s="1"/>
  <c r="A9" i="102"/>
  <c r="B9" i="102"/>
  <c r="C9" i="102"/>
  <c r="D9" i="102"/>
  <c r="J9" i="102" s="1"/>
  <c r="E9" i="102"/>
  <c r="A10" i="102"/>
  <c r="B10" i="102"/>
  <c r="C10" i="102"/>
  <c r="D10" i="102"/>
  <c r="H10" i="102" s="1"/>
  <c r="E10" i="102"/>
  <c r="A11" i="102"/>
  <c r="B11" i="102"/>
  <c r="C11" i="102"/>
  <c r="D11" i="102"/>
  <c r="J11" i="102" s="1"/>
  <c r="E11" i="102"/>
  <c r="A12" i="102"/>
  <c r="B12" i="102"/>
  <c r="C12" i="102"/>
  <c r="D12" i="102"/>
  <c r="J12" i="102" s="1"/>
  <c r="E12" i="102"/>
  <c r="A13" i="102"/>
  <c r="B13" i="102"/>
  <c r="C13" i="102"/>
  <c r="D13" i="102"/>
  <c r="J13" i="102" s="1"/>
  <c r="E13" i="102"/>
  <c r="A14" i="102"/>
  <c r="B14" i="102"/>
  <c r="C14" i="102"/>
  <c r="D14" i="102"/>
  <c r="H14" i="102" s="1"/>
  <c r="E14" i="102"/>
  <c r="A15" i="102"/>
  <c r="B15" i="102"/>
  <c r="C15" i="102"/>
  <c r="D15" i="102"/>
  <c r="J15" i="102" s="1"/>
  <c r="E15" i="102"/>
  <c r="A16" i="102"/>
  <c r="B16" i="102"/>
  <c r="C16" i="102"/>
  <c r="D16" i="102"/>
  <c r="H16" i="102" s="1"/>
  <c r="E16" i="102"/>
  <c r="A17" i="102"/>
  <c r="B17" i="102"/>
  <c r="C17" i="102"/>
  <c r="D17" i="102"/>
  <c r="H17" i="102" s="1"/>
  <c r="E17" i="102"/>
  <c r="A18" i="102"/>
  <c r="B18" i="102"/>
  <c r="C18" i="102"/>
  <c r="D18" i="102"/>
  <c r="H18" i="102" s="1"/>
  <c r="E18" i="102"/>
  <c r="A19" i="102"/>
  <c r="B19" i="102"/>
  <c r="C19" i="102"/>
  <c r="D19" i="102"/>
  <c r="J19" i="102" s="1"/>
  <c r="E19" i="102"/>
  <c r="A20" i="102"/>
  <c r="B20" i="102"/>
  <c r="C20" i="102"/>
  <c r="D20" i="102"/>
  <c r="H20" i="102" s="1"/>
  <c r="E20" i="102"/>
  <c r="A21" i="102"/>
  <c r="B21" i="102"/>
  <c r="C21" i="102"/>
  <c r="D21" i="102"/>
  <c r="H21" i="102" s="1"/>
  <c r="E21" i="102"/>
  <c r="A22" i="102"/>
  <c r="B22" i="102"/>
  <c r="C22" i="102"/>
  <c r="D22" i="102"/>
  <c r="H22" i="102" s="1"/>
  <c r="E22" i="102"/>
  <c r="A23" i="102"/>
  <c r="B23" i="102"/>
  <c r="C23" i="102"/>
  <c r="D23" i="102"/>
  <c r="H23" i="102" s="1"/>
  <c r="E23" i="102"/>
  <c r="E7" i="102"/>
  <c r="E8" i="102"/>
  <c r="D8" i="102"/>
  <c r="J8" i="102" s="1"/>
  <c r="D7" i="102"/>
  <c r="H7" i="102" s="1"/>
  <c r="C8" i="102"/>
  <c r="C7" i="102"/>
  <c r="B8" i="102"/>
  <c r="B7" i="102"/>
  <c r="A8" i="102"/>
  <c r="A7" i="102"/>
  <c r="K23" i="102"/>
  <c r="K22" i="102"/>
  <c r="K21" i="102"/>
  <c r="K20" i="102"/>
  <c r="K19" i="102"/>
  <c r="K18" i="102"/>
  <c r="K17" i="102"/>
  <c r="K16" i="102"/>
  <c r="K15" i="102"/>
  <c r="K14" i="102"/>
  <c r="K13" i="102"/>
  <c r="K12" i="102"/>
  <c r="K11" i="102"/>
  <c r="H11" i="102"/>
  <c r="K10" i="102"/>
  <c r="K9" i="102"/>
  <c r="K8" i="102"/>
  <c r="K7" i="102"/>
  <c r="L3" i="102"/>
  <c r="G3" i="102"/>
  <c r="B3" i="102"/>
  <c r="N2" i="102"/>
  <c r="B2" i="102"/>
  <c r="A9" i="101"/>
  <c r="B9" i="101"/>
  <c r="C9" i="101"/>
  <c r="D9" i="101"/>
  <c r="J9" i="101" s="1"/>
  <c r="E9" i="101"/>
  <c r="A10" i="101"/>
  <c r="B10" i="101"/>
  <c r="C10" i="101"/>
  <c r="D10" i="101"/>
  <c r="H10" i="101" s="1"/>
  <c r="E10" i="101"/>
  <c r="A11" i="101"/>
  <c r="B11" i="101"/>
  <c r="C11" i="101"/>
  <c r="D11" i="101"/>
  <c r="H11" i="101" s="1"/>
  <c r="E11" i="101"/>
  <c r="A12" i="101"/>
  <c r="B12" i="101"/>
  <c r="C12" i="101"/>
  <c r="D12" i="101"/>
  <c r="H12" i="101" s="1"/>
  <c r="E12" i="101"/>
  <c r="A13" i="101"/>
  <c r="B13" i="101"/>
  <c r="C13" i="101"/>
  <c r="D13" i="101"/>
  <c r="H13" i="101" s="1"/>
  <c r="E13" i="101"/>
  <c r="A14" i="101"/>
  <c r="B14" i="101"/>
  <c r="C14" i="101"/>
  <c r="D14" i="101"/>
  <c r="J14" i="101" s="1"/>
  <c r="E14" i="101"/>
  <c r="A15" i="101"/>
  <c r="B15" i="101"/>
  <c r="C15" i="101"/>
  <c r="D15" i="101"/>
  <c r="H15" i="101" s="1"/>
  <c r="E15" i="101"/>
  <c r="A16" i="101"/>
  <c r="B16" i="101"/>
  <c r="C16" i="101"/>
  <c r="D16" i="101"/>
  <c r="J16" i="101" s="1"/>
  <c r="E16" i="101"/>
  <c r="A17" i="101"/>
  <c r="B17" i="101"/>
  <c r="C17" i="101"/>
  <c r="D17" i="101"/>
  <c r="J17" i="101" s="1"/>
  <c r="E17" i="101"/>
  <c r="A18" i="101"/>
  <c r="B18" i="101"/>
  <c r="C18" i="101"/>
  <c r="D18" i="101"/>
  <c r="J18" i="101" s="1"/>
  <c r="E18" i="101"/>
  <c r="A19" i="101"/>
  <c r="B19" i="101"/>
  <c r="C19" i="101"/>
  <c r="D19" i="101"/>
  <c r="H19" i="101" s="1"/>
  <c r="E19" i="101"/>
  <c r="A20" i="101"/>
  <c r="B20" i="101"/>
  <c r="C20" i="101"/>
  <c r="D20" i="101"/>
  <c r="J20" i="101" s="1"/>
  <c r="E20" i="101"/>
  <c r="A21" i="101"/>
  <c r="B21" i="101"/>
  <c r="C21" i="101"/>
  <c r="D21" i="101"/>
  <c r="H21" i="101" s="1"/>
  <c r="E21" i="101"/>
  <c r="A22" i="101"/>
  <c r="B22" i="101"/>
  <c r="C22" i="101"/>
  <c r="D22" i="101"/>
  <c r="J22" i="101" s="1"/>
  <c r="E22" i="101"/>
  <c r="A23" i="101"/>
  <c r="B23" i="101"/>
  <c r="C23" i="101"/>
  <c r="D23" i="101"/>
  <c r="H23" i="101" s="1"/>
  <c r="E23" i="101"/>
  <c r="E8" i="101"/>
  <c r="E7" i="101"/>
  <c r="D8" i="101"/>
  <c r="H8" i="101" s="1"/>
  <c r="D7" i="101"/>
  <c r="J7" i="101" s="1"/>
  <c r="C8" i="101"/>
  <c r="C7" i="101"/>
  <c r="B8" i="101"/>
  <c r="B7" i="101"/>
  <c r="A8" i="101"/>
  <c r="A7" i="101"/>
  <c r="K23" i="101"/>
  <c r="K22" i="101"/>
  <c r="K21" i="101"/>
  <c r="K20" i="101"/>
  <c r="K19" i="101"/>
  <c r="K18" i="101"/>
  <c r="K17" i="101"/>
  <c r="K16" i="101"/>
  <c r="K15" i="101"/>
  <c r="K14" i="101"/>
  <c r="K13" i="101"/>
  <c r="K12" i="101"/>
  <c r="K11" i="101"/>
  <c r="K10" i="101"/>
  <c r="K9" i="101"/>
  <c r="K8" i="101"/>
  <c r="K7" i="101"/>
  <c r="L3" i="101"/>
  <c r="G3" i="101"/>
  <c r="B3" i="101"/>
  <c r="N2" i="101"/>
  <c r="B2" i="101"/>
  <c r="A9" i="100"/>
  <c r="B9" i="100"/>
  <c r="C9" i="100"/>
  <c r="D9" i="100"/>
  <c r="H9" i="100" s="1"/>
  <c r="E9" i="100"/>
  <c r="A10" i="100"/>
  <c r="B10" i="100"/>
  <c r="C10" i="100"/>
  <c r="D10" i="100"/>
  <c r="J10" i="100" s="1"/>
  <c r="E10" i="100"/>
  <c r="A11" i="100"/>
  <c r="B11" i="100"/>
  <c r="C11" i="100"/>
  <c r="D11" i="100"/>
  <c r="H11" i="100" s="1"/>
  <c r="E11" i="100"/>
  <c r="A12" i="100"/>
  <c r="B12" i="100"/>
  <c r="C12" i="100"/>
  <c r="D12" i="100"/>
  <c r="H12" i="100" s="1"/>
  <c r="E12" i="100"/>
  <c r="A13" i="100"/>
  <c r="B13" i="100"/>
  <c r="C13" i="100"/>
  <c r="D13" i="100"/>
  <c r="H13" i="100" s="1"/>
  <c r="E13" i="100"/>
  <c r="A14" i="100"/>
  <c r="B14" i="100"/>
  <c r="C14" i="100"/>
  <c r="D14" i="100"/>
  <c r="H14" i="100" s="1"/>
  <c r="E14" i="100"/>
  <c r="A15" i="100"/>
  <c r="B15" i="100"/>
  <c r="C15" i="100"/>
  <c r="D15" i="100"/>
  <c r="H15" i="100" s="1"/>
  <c r="E15" i="100"/>
  <c r="A16" i="100"/>
  <c r="B16" i="100"/>
  <c r="C16" i="100"/>
  <c r="D16" i="100"/>
  <c r="H16" i="100" s="1"/>
  <c r="E16" i="100"/>
  <c r="A17" i="100"/>
  <c r="B17" i="100"/>
  <c r="C17" i="100"/>
  <c r="D17" i="100"/>
  <c r="H17" i="100" s="1"/>
  <c r="E17" i="100"/>
  <c r="A18" i="100"/>
  <c r="B18" i="100"/>
  <c r="C18" i="100"/>
  <c r="D18" i="100"/>
  <c r="J18" i="100" s="1"/>
  <c r="E18" i="100"/>
  <c r="A19" i="100"/>
  <c r="B19" i="100"/>
  <c r="C19" i="100"/>
  <c r="D19" i="100"/>
  <c r="H19" i="100" s="1"/>
  <c r="E19" i="100"/>
  <c r="A20" i="100"/>
  <c r="B20" i="100"/>
  <c r="C20" i="100"/>
  <c r="D20" i="100"/>
  <c r="J20" i="100" s="1"/>
  <c r="E20" i="100"/>
  <c r="A21" i="100"/>
  <c r="B21" i="100"/>
  <c r="C21" i="100"/>
  <c r="D21" i="100"/>
  <c r="H21" i="100" s="1"/>
  <c r="E21" i="100"/>
  <c r="A22" i="100"/>
  <c r="B22" i="100"/>
  <c r="C22" i="100"/>
  <c r="D22" i="100"/>
  <c r="J22" i="100" s="1"/>
  <c r="E22" i="100"/>
  <c r="A23" i="100"/>
  <c r="B23" i="100"/>
  <c r="C23" i="100"/>
  <c r="D23" i="100"/>
  <c r="H23" i="100" s="1"/>
  <c r="E23" i="100"/>
  <c r="E8" i="100"/>
  <c r="E7" i="100"/>
  <c r="D8" i="100"/>
  <c r="H8" i="100" s="1"/>
  <c r="D7" i="100"/>
  <c r="H7" i="100" s="1"/>
  <c r="C8" i="100"/>
  <c r="C7" i="100"/>
  <c r="B8" i="100"/>
  <c r="B7" i="100"/>
  <c r="A8" i="100"/>
  <c r="A7" i="100"/>
  <c r="K23" i="100"/>
  <c r="K22" i="100"/>
  <c r="K21" i="100"/>
  <c r="K20" i="100"/>
  <c r="K19" i="100"/>
  <c r="K18" i="100"/>
  <c r="K17" i="100"/>
  <c r="K16" i="100"/>
  <c r="K15" i="100"/>
  <c r="K14" i="100"/>
  <c r="K13" i="100"/>
  <c r="K12" i="100"/>
  <c r="J12" i="100"/>
  <c r="L12" i="100" s="1"/>
  <c r="K11" i="100"/>
  <c r="K10" i="100"/>
  <c r="K9" i="100"/>
  <c r="K8" i="100"/>
  <c r="K7" i="100"/>
  <c r="L3" i="100"/>
  <c r="G3" i="100"/>
  <c r="B3" i="100"/>
  <c r="N2" i="100"/>
  <c r="B2" i="100"/>
  <c r="A9" i="99"/>
  <c r="B9" i="99"/>
  <c r="C9" i="99"/>
  <c r="D9" i="99"/>
  <c r="H9" i="99" s="1"/>
  <c r="E9" i="99"/>
  <c r="A10" i="99"/>
  <c r="B10" i="99"/>
  <c r="C10" i="99"/>
  <c r="D10" i="99"/>
  <c r="H10" i="99" s="1"/>
  <c r="E10" i="99"/>
  <c r="A11" i="99"/>
  <c r="B11" i="99"/>
  <c r="C11" i="99"/>
  <c r="D11" i="99"/>
  <c r="H11" i="99" s="1"/>
  <c r="E11" i="99"/>
  <c r="A12" i="99"/>
  <c r="B12" i="99"/>
  <c r="C12" i="99"/>
  <c r="D12" i="99"/>
  <c r="H12" i="99" s="1"/>
  <c r="E12" i="99"/>
  <c r="A13" i="99"/>
  <c r="B13" i="99"/>
  <c r="C13" i="99"/>
  <c r="D13" i="99"/>
  <c r="H13" i="99" s="1"/>
  <c r="E13" i="99"/>
  <c r="A14" i="99"/>
  <c r="B14" i="99"/>
  <c r="C14" i="99"/>
  <c r="D14" i="99"/>
  <c r="H14" i="99" s="1"/>
  <c r="E14" i="99"/>
  <c r="A15" i="99"/>
  <c r="B15" i="99"/>
  <c r="C15" i="99"/>
  <c r="D15" i="99"/>
  <c r="H15" i="99" s="1"/>
  <c r="E15" i="99"/>
  <c r="A16" i="99"/>
  <c r="B16" i="99"/>
  <c r="C16" i="99"/>
  <c r="D16" i="99"/>
  <c r="H16" i="99" s="1"/>
  <c r="E16" i="99"/>
  <c r="A17" i="99"/>
  <c r="B17" i="99"/>
  <c r="C17" i="99"/>
  <c r="D17" i="99"/>
  <c r="H17" i="99" s="1"/>
  <c r="E17" i="99"/>
  <c r="A18" i="99"/>
  <c r="B18" i="99"/>
  <c r="C18" i="99"/>
  <c r="D18" i="99"/>
  <c r="H18" i="99" s="1"/>
  <c r="E18" i="99"/>
  <c r="A19" i="99"/>
  <c r="B19" i="99"/>
  <c r="C19" i="99"/>
  <c r="D19" i="99"/>
  <c r="H19" i="99" s="1"/>
  <c r="E19" i="99"/>
  <c r="A20" i="99"/>
  <c r="B20" i="99"/>
  <c r="C20" i="99"/>
  <c r="D20" i="99"/>
  <c r="H20" i="99" s="1"/>
  <c r="E20" i="99"/>
  <c r="A21" i="99"/>
  <c r="B21" i="99"/>
  <c r="C21" i="99"/>
  <c r="D21" i="99"/>
  <c r="H21" i="99" s="1"/>
  <c r="E21" i="99"/>
  <c r="A22" i="99"/>
  <c r="B22" i="99"/>
  <c r="C22" i="99"/>
  <c r="D22" i="99"/>
  <c r="J22" i="99" s="1"/>
  <c r="E22" i="99"/>
  <c r="A23" i="99"/>
  <c r="B23" i="99"/>
  <c r="C23" i="99"/>
  <c r="D23" i="99"/>
  <c r="H23" i="99" s="1"/>
  <c r="E23" i="99"/>
  <c r="E8" i="99"/>
  <c r="E7" i="99"/>
  <c r="D8" i="99"/>
  <c r="H8" i="99" s="1"/>
  <c r="D7" i="99"/>
  <c r="C8" i="99"/>
  <c r="C7" i="99"/>
  <c r="B8" i="99"/>
  <c r="B7" i="99"/>
  <c r="A8" i="99"/>
  <c r="A7" i="99"/>
  <c r="K23" i="99"/>
  <c r="K22" i="99"/>
  <c r="K21" i="99"/>
  <c r="K20" i="99"/>
  <c r="K19" i="99"/>
  <c r="K18" i="99"/>
  <c r="K17" i="99"/>
  <c r="K16" i="99"/>
  <c r="K15" i="99"/>
  <c r="K14" i="99"/>
  <c r="K13" i="99"/>
  <c r="K12" i="99"/>
  <c r="K11" i="99"/>
  <c r="K10" i="99"/>
  <c r="K9" i="99"/>
  <c r="K8" i="99"/>
  <c r="K7" i="99"/>
  <c r="L3" i="99"/>
  <c r="G3" i="99"/>
  <c r="B3" i="99"/>
  <c r="N2" i="99"/>
  <c r="B2" i="99"/>
  <c r="A9" i="98"/>
  <c r="B9" i="98"/>
  <c r="C9" i="98"/>
  <c r="D9" i="98"/>
  <c r="J9" i="98" s="1"/>
  <c r="E9" i="98"/>
  <c r="A10" i="98"/>
  <c r="B10" i="98"/>
  <c r="C10" i="98"/>
  <c r="D10" i="98"/>
  <c r="J10" i="98" s="1"/>
  <c r="E10" i="98"/>
  <c r="A11" i="98"/>
  <c r="B11" i="98"/>
  <c r="C11" i="98"/>
  <c r="D11" i="98"/>
  <c r="E11" i="98"/>
  <c r="A12" i="98"/>
  <c r="B12" i="98"/>
  <c r="C12" i="98"/>
  <c r="D12" i="98"/>
  <c r="J12" i="98" s="1"/>
  <c r="E12" i="98"/>
  <c r="A13" i="98"/>
  <c r="B13" i="98"/>
  <c r="C13" i="98"/>
  <c r="D13" i="98"/>
  <c r="H13" i="98" s="1"/>
  <c r="E13" i="98"/>
  <c r="A14" i="98"/>
  <c r="B14" i="98"/>
  <c r="C14" i="98"/>
  <c r="D14" i="98"/>
  <c r="J14" i="98" s="1"/>
  <c r="E14" i="98"/>
  <c r="A15" i="98"/>
  <c r="B15" i="98"/>
  <c r="C15" i="98"/>
  <c r="D15" i="98"/>
  <c r="H15" i="98" s="1"/>
  <c r="E15" i="98"/>
  <c r="A16" i="98"/>
  <c r="B16" i="98"/>
  <c r="C16" i="98"/>
  <c r="D16" i="98"/>
  <c r="J16" i="98" s="1"/>
  <c r="E16" i="98"/>
  <c r="A17" i="98"/>
  <c r="B17" i="98"/>
  <c r="C17" i="98"/>
  <c r="D17" i="98"/>
  <c r="J17" i="98" s="1"/>
  <c r="E17" i="98"/>
  <c r="A18" i="98"/>
  <c r="B18" i="98"/>
  <c r="C18" i="98"/>
  <c r="D18" i="98"/>
  <c r="E18" i="98"/>
  <c r="A19" i="98"/>
  <c r="B19" i="98"/>
  <c r="C19" i="98"/>
  <c r="D19" i="98"/>
  <c r="E19" i="98"/>
  <c r="A20" i="98"/>
  <c r="B20" i="98"/>
  <c r="C20" i="98"/>
  <c r="D20" i="98"/>
  <c r="E20" i="98"/>
  <c r="A21" i="98"/>
  <c r="B21" i="98"/>
  <c r="C21" i="98"/>
  <c r="D21" i="98"/>
  <c r="H21" i="98" s="1"/>
  <c r="E21" i="98"/>
  <c r="A22" i="98"/>
  <c r="B22" i="98"/>
  <c r="C22" i="98"/>
  <c r="D22" i="98"/>
  <c r="E22" i="98"/>
  <c r="A23" i="98"/>
  <c r="B23" i="98"/>
  <c r="C23" i="98"/>
  <c r="D23" i="98"/>
  <c r="H23" i="98" s="1"/>
  <c r="E23" i="98"/>
  <c r="E8" i="98"/>
  <c r="E7" i="98"/>
  <c r="D8" i="98"/>
  <c r="J8" i="98" s="1"/>
  <c r="D7" i="98"/>
  <c r="J7" i="98" s="1"/>
  <c r="C8" i="98"/>
  <c r="C7" i="98"/>
  <c r="B8" i="98"/>
  <c r="B7" i="98"/>
  <c r="A8" i="98"/>
  <c r="A7" i="98"/>
  <c r="K23" i="98"/>
  <c r="K22" i="98"/>
  <c r="K21" i="98"/>
  <c r="K20" i="98"/>
  <c r="K19" i="98"/>
  <c r="K18" i="98"/>
  <c r="K17" i="98"/>
  <c r="K16" i="98"/>
  <c r="K15" i="98"/>
  <c r="K14" i="98"/>
  <c r="K13" i="98"/>
  <c r="K12" i="98"/>
  <c r="K11" i="98"/>
  <c r="K10" i="98"/>
  <c r="K9" i="98"/>
  <c r="K8" i="98"/>
  <c r="K7" i="98"/>
  <c r="L3" i="98"/>
  <c r="G3" i="98"/>
  <c r="B3" i="98"/>
  <c r="N2" i="98"/>
  <c r="B2" i="98"/>
  <c r="A9" i="97"/>
  <c r="B9" i="97"/>
  <c r="C9" i="97"/>
  <c r="D9" i="97"/>
  <c r="J9" i="97" s="1"/>
  <c r="E9" i="97"/>
  <c r="A10" i="97"/>
  <c r="B10" i="97"/>
  <c r="C10" i="97"/>
  <c r="D10" i="97"/>
  <c r="H10" i="97" s="1"/>
  <c r="E10" i="97"/>
  <c r="A11" i="97"/>
  <c r="B11" i="97"/>
  <c r="C11" i="97"/>
  <c r="D11" i="97"/>
  <c r="H11" i="97" s="1"/>
  <c r="E11" i="97"/>
  <c r="A12" i="97"/>
  <c r="B12" i="97"/>
  <c r="C12" i="97"/>
  <c r="D12" i="97"/>
  <c r="H12" i="97" s="1"/>
  <c r="E12" i="97"/>
  <c r="A13" i="97"/>
  <c r="B13" i="97"/>
  <c r="C13" i="97"/>
  <c r="D13" i="97"/>
  <c r="H13" i="97" s="1"/>
  <c r="E13" i="97"/>
  <c r="A14" i="97"/>
  <c r="B14" i="97"/>
  <c r="C14" i="97"/>
  <c r="D14" i="97"/>
  <c r="H14" i="97" s="1"/>
  <c r="E14" i="97"/>
  <c r="A15" i="97"/>
  <c r="B15" i="97"/>
  <c r="C15" i="97"/>
  <c r="D15" i="97"/>
  <c r="H15" i="97" s="1"/>
  <c r="E15" i="97"/>
  <c r="A16" i="97"/>
  <c r="B16" i="97"/>
  <c r="C16" i="97"/>
  <c r="D16" i="97"/>
  <c r="H16" i="97" s="1"/>
  <c r="E16" i="97"/>
  <c r="A17" i="97"/>
  <c r="B17" i="97"/>
  <c r="C17" i="97"/>
  <c r="D17" i="97"/>
  <c r="J17" i="97" s="1"/>
  <c r="E17" i="97"/>
  <c r="A18" i="97"/>
  <c r="B18" i="97"/>
  <c r="C18" i="97"/>
  <c r="D18" i="97"/>
  <c r="H18" i="97" s="1"/>
  <c r="E18" i="97"/>
  <c r="A19" i="97"/>
  <c r="B19" i="97"/>
  <c r="C19" i="97"/>
  <c r="D19" i="97"/>
  <c r="H19" i="97" s="1"/>
  <c r="E19" i="97"/>
  <c r="A20" i="97"/>
  <c r="B20" i="97"/>
  <c r="C20" i="97"/>
  <c r="D20" i="97"/>
  <c r="J20" i="97" s="1"/>
  <c r="E20" i="97"/>
  <c r="A21" i="97"/>
  <c r="B21" i="97"/>
  <c r="C21" i="97"/>
  <c r="D21" i="97"/>
  <c r="H21" i="97" s="1"/>
  <c r="E21" i="97"/>
  <c r="A22" i="97"/>
  <c r="B22" i="97"/>
  <c r="C22" i="97"/>
  <c r="D22" i="97"/>
  <c r="J22" i="97" s="1"/>
  <c r="E22" i="97"/>
  <c r="A23" i="97"/>
  <c r="B23" i="97"/>
  <c r="C23" i="97"/>
  <c r="D23" i="97"/>
  <c r="H23" i="97" s="1"/>
  <c r="E23" i="97"/>
  <c r="N23" i="97" s="1"/>
  <c r="E8" i="97"/>
  <c r="E7" i="97"/>
  <c r="D8" i="97"/>
  <c r="J8" i="97" s="1"/>
  <c r="D7" i="97"/>
  <c r="H7" i="97" s="1"/>
  <c r="C8" i="97"/>
  <c r="C7" i="97"/>
  <c r="B8" i="97"/>
  <c r="B7" i="97"/>
  <c r="A8" i="97"/>
  <c r="A7" i="97"/>
  <c r="K23" i="97"/>
  <c r="K22" i="97"/>
  <c r="K21" i="97"/>
  <c r="K20" i="97"/>
  <c r="K19" i="97"/>
  <c r="K18" i="97"/>
  <c r="K17" i="97"/>
  <c r="N17" i="97" s="1"/>
  <c r="K16" i="97"/>
  <c r="K15" i="97"/>
  <c r="K14" i="97"/>
  <c r="K13" i="97"/>
  <c r="K12" i="97"/>
  <c r="K11" i="97"/>
  <c r="K10" i="97"/>
  <c r="K9" i="97"/>
  <c r="K8" i="97"/>
  <c r="N8" i="97" s="1"/>
  <c r="K7" i="97"/>
  <c r="L3" i="97"/>
  <c r="G3" i="97"/>
  <c r="B3" i="97"/>
  <c r="N2" i="97"/>
  <c r="B2" i="97"/>
  <c r="A9" i="96"/>
  <c r="B9" i="96"/>
  <c r="C9" i="96"/>
  <c r="D9" i="96"/>
  <c r="H9" i="96" s="1"/>
  <c r="E9" i="96"/>
  <c r="A10" i="96"/>
  <c r="B10" i="96"/>
  <c r="C10" i="96"/>
  <c r="D10" i="96"/>
  <c r="H10" i="96" s="1"/>
  <c r="E10" i="96"/>
  <c r="A11" i="96"/>
  <c r="B11" i="96"/>
  <c r="C11" i="96"/>
  <c r="D11" i="96"/>
  <c r="H11" i="96" s="1"/>
  <c r="E11" i="96"/>
  <c r="A12" i="96"/>
  <c r="B12" i="96"/>
  <c r="C12" i="96"/>
  <c r="D12" i="96"/>
  <c r="H12" i="96" s="1"/>
  <c r="E12" i="96"/>
  <c r="A13" i="96"/>
  <c r="B13" i="96"/>
  <c r="C13" i="96"/>
  <c r="D13" i="96"/>
  <c r="H13" i="96" s="1"/>
  <c r="E13" i="96"/>
  <c r="A14" i="96"/>
  <c r="B14" i="96"/>
  <c r="C14" i="96"/>
  <c r="D14" i="96"/>
  <c r="H14" i="96" s="1"/>
  <c r="E14" i="96"/>
  <c r="A15" i="96"/>
  <c r="B15" i="96"/>
  <c r="C15" i="96"/>
  <c r="D15" i="96"/>
  <c r="H15" i="96" s="1"/>
  <c r="E15" i="96"/>
  <c r="A16" i="96"/>
  <c r="B16" i="96"/>
  <c r="C16" i="96"/>
  <c r="D16" i="96"/>
  <c r="H16" i="96" s="1"/>
  <c r="E16" i="96"/>
  <c r="A17" i="96"/>
  <c r="B17" i="96"/>
  <c r="C17" i="96"/>
  <c r="D17" i="96"/>
  <c r="H17" i="96" s="1"/>
  <c r="E17" i="96"/>
  <c r="A18" i="96"/>
  <c r="B18" i="96"/>
  <c r="C18" i="96"/>
  <c r="D18" i="96"/>
  <c r="H18" i="96" s="1"/>
  <c r="E18" i="96"/>
  <c r="A19" i="96"/>
  <c r="B19" i="96"/>
  <c r="C19" i="96"/>
  <c r="D19" i="96"/>
  <c r="H19" i="96" s="1"/>
  <c r="E19" i="96"/>
  <c r="A20" i="96"/>
  <c r="B20" i="96"/>
  <c r="C20" i="96"/>
  <c r="D20" i="96"/>
  <c r="H20" i="96" s="1"/>
  <c r="E20" i="96"/>
  <c r="A21" i="96"/>
  <c r="B21" i="96"/>
  <c r="C21" i="96"/>
  <c r="D21" i="96"/>
  <c r="H21" i="96" s="1"/>
  <c r="E21" i="96"/>
  <c r="A22" i="96"/>
  <c r="B22" i="96"/>
  <c r="C22" i="96"/>
  <c r="D22" i="96"/>
  <c r="H22" i="96" s="1"/>
  <c r="E22" i="96"/>
  <c r="A23" i="96"/>
  <c r="B23" i="96"/>
  <c r="C23" i="96"/>
  <c r="D23" i="96"/>
  <c r="H23" i="96" s="1"/>
  <c r="E23" i="96"/>
  <c r="E8" i="96"/>
  <c r="E7" i="96"/>
  <c r="D8" i="96"/>
  <c r="H8" i="96" s="1"/>
  <c r="D7" i="96"/>
  <c r="H7" i="96" s="1"/>
  <c r="C8" i="96"/>
  <c r="C7" i="96"/>
  <c r="B8" i="96"/>
  <c r="B7" i="96"/>
  <c r="A8" i="96"/>
  <c r="A7" i="96"/>
  <c r="K23" i="96"/>
  <c r="N23" i="96" s="1"/>
  <c r="K22" i="96"/>
  <c r="K21" i="96"/>
  <c r="K20" i="96"/>
  <c r="K19" i="96"/>
  <c r="K18" i="96"/>
  <c r="K17" i="96"/>
  <c r="K16" i="96"/>
  <c r="K15" i="96"/>
  <c r="K14" i="96"/>
  <c r="K13" i="96"/>
  <c r="K12" i="96"/>
  <c r="K11" i="96"/>
  <c r="K10" i="96"/>
  <c r="K9" i="96"/>
  <c r="K8" i="96"/>
  <c r="K7" i="96"/>
  <c r="L3" i="96"/>
  <c r="G3" i="96"/>
  <c r="B3" i="96"/>
  <c r="N2" i="96"/>
  <c r="B2" i="96"/>
  <c r="A9" i="95"/>
  <c r="B9" i="95"/>
  <c r="C9" i="95"/>
  <c r="D9" i="95"/>
  <c r="J9" i="95" s="1"/>
  <c r="E9" i="95"/>
  <c r="A10" i="95"/>
  <c r="B10" i="95"/>
  <c r="C10" i="95"/>
  <c r="D10" i="95"/>
  <c r="J10" i="95" s="1"/>
  <c r="E10" i="95"/>
  <c r="A11" i="95"/>
  <c r="B11" i="95"/>
  <c r="C11" i="95"/>
  <c r="D11" i="95"/>
  <c r="J11" i="95" s="1"/>
  <c r="E11" i="95"/>
  <c r="A12" i="95"/>
  <c r="B12" i="95"/>
  <c r="C12" i="95"/>
  <c r="D12" i="95"/>
  <c r="J12" i="95" s="1"/>
  <c r="E12" i="95"/>
  <c r="A13" i="95"/>
  <c r="B13" i="95"/>
  <c r="C13" i="95"/>
  <c r="D13" i="95"/>
  <c r="J13" i="95" s="1"/>
  <c r="E13" i="95"/>
  <c r="A14" i="95"/>
  <c r="B14" i="95"/>
  <c r="C14" i="95"/>
  <c r="D14" i="95"/>
  <c r="J14" i="95" s="1"/>
  <c r="E14" i="95"/>
  <c r="A15" i="95"/>
  <c r="B15" i="95"/>
  <c r="C15" i="95"/>
  <c r="D15" i="95"/>
  <c r="J15" i="95" s="1"/>
  <c r="E15" i="95"/>
  <c r="A16" i="95"/>
  <c r="B16" i="95"/>
  <c r="C16" i="95"/>
  <c r="D16" i="95"/>
  <c r="J16" i="95" s="1"/>
  <c r="E16" i="95"/>
  <c r="A17" i="95"/>
  <c r="B17" i="95"/>
  <c r="C17" i="95"/>
  <c r="D17" i="95"/>
  <c r="J17" i="95" s="1"/>
  <c r="E17" i="95"/>
  <c r="A18" i="95"/>
  <c r="B18" i="95"/>
  <c r="C18" i="95"/>
  <c r="D18" i="95"/>
  <c r="J18" i="95" s="1"/>
  <c r="E18" i="95"/>
  <c r="A19" i="95"/>
  <c r="B19" i="95"/>
  <c r="C19" i="95"/>
  <c r="D19" i="95"/>
  <c r="J19" i="95" s="1"/>
  <c r="E19" i="95"/>
  <c r="A20" i="95"/>
  <c r="B20" i="95"/>
  <c r="C20" i="95"/>
  <c r="D20" i="95"/>
  <c r="J20" i="95" s="1"/>
  <c r="E20" i="95"/>
  <c r="A21" i="95"/>
  <c r="B21" i="95"/>
  <c r="C21" i="95"/>
  <c r="D21" i="95"/>
  <c r="J21" i="95" s="1"/>
  <c r="E21" i="95"/>
  <c r="A22" i="95"/>
  <c r="B22" i="95"/>
  <c r="C22" i="95"/>
  <c r="D22" i="95"/>
  <c r="J22" i="95" s="1"/>
  <c r="E22" i="95"/>
  <c r="A23" i="95"/>
  <c r="B23" i="95"/>
  <c r="C23" i="95"/>
  <c r="D23" i="95"/>
  <c r="J23" i="95" s="1"/>
  <c r="E23" i="95"/>
  <c r="E8" i="95"/>
  <c r="E7" i="95"/>
  <c r="D8" i="95"/>
  <c r="J8" i="95" s="1"/>
  <c r="D7" i="95"/>
  <c r="J7" i="95" s="1"/>
  <c r="C8" i="95"/>
  <c r="C7" i="95"/>
  <c r="B8" i="95"/>
  <c r="B7" i="95"/>
  <c r="A8" i="95"/>
  <c r="A7" i="95"/>
  <c r="K23" i="95"/>
  <c r="K22" i="95"/>
  <c r="N22" i="95" s="1"/>
  <c r="K21" i="95"/>
  <c r="K20" i="95"/>
  <c r="K19" i="95"/>
  <c r="K18" i="95"/>
  <c r="K17" i="95"/>
  <c r="K16" i="95"/>
  <c r="K15" i="95"/>
  <c r="K14" i="95"/>
  <c r="K13" i="95"/>
  <c r="K12" i="95"/>
  <c r="K11" i="95"/>
  <c r="K10" i="95"/>
  <c r="N10" i="95" s="1"/>
  <c r="K9" i="95"/>
  <c r="K8" i="95"/>
  <c r="K7" i="95"/>
  <c r="L3" i="95"/>
  <c r="G3" i="95"/>
  <c r="B3" i="95"/>
  <c r="N2" i="95"/>
  <c r="B2" i="95"/>
  <c r="A9" i="94"/>
  <c r="B9" i="94"/>
  <c r="C9" i="94"/>
  <c r="D9" i="94"/>
  <c r="H9" i="94" s="1"/>
  <c r="E9" i="94"/>
  <c r="A10" i="94"/>
  <c r="B10" i="94"/>
  <c r="C10" i="94"/>
  <c r="D10" i="94"/>
  <c r="H10" i="94" s="1"/>
  <c r="E10" i="94"/>
  <c r="A11" i="94"/>
  <c r="B11" i="94"/>
  <c r="C11" i="94"/>
  <c r="D11" i="94"/>
  <c r="J11" i="94" s="1"/>
  <c r="E11" i="94"/>
  <c r="A12" i="94"/>
  <c r="B12" i="94"/>
  <c r="C12" i="94"/>
  <c r="D12" i="94"/>
  <c r="H12" i="94" s="1"/>
  <c r="E12" i="94"/>
  <c r="A13" i="94"/>
  <c r="B13" i="94"/>
  <c r="C13" i="94"/>
  <c r="D13" i="94"/>
  <c r="H13" i="94" s="1"/>
  <c r="E13" i="94"/>
  <c r="A14" i="94"/>
  <c r="B14" i="94"/>
  <c r="C14" i="94"/>
  <c r="D14" i="94"/>
  <c r="H14" i="94" s="1"/>
  <c r="E14" i="94"/>
  <c r="A15" i="94"/>
  <c r="B15" i="94"/>
  <c r="C15" i="94"/>
  <c r="D15" i="94"/>
  <c r="H15" i="94" s="1"/>
  <c r="E15" i="94"/>
  <c r="A16" i="94"/>
  <c r="B16" i="94"/>
  <c r="C16" i="94"/>
  <c r="D16" i="94"/>
  <c r="J16" i="94" s="1"/>
  <c r="E16" i="94"/>
  <c r="A17" i="94"/>
  <c r="B17" i="94"/>
  <c r="C17" i="94"/>
  <c r="D17" i="94"/>
  <c r="H17" i="94" s="1"/>
  <c r="E17" i="94"/>
  <c r="A18" i="94"/>
  <c r="B18" i="94"/>
  <c r="C18" i="94"/>
  <c r="D18" i="94"/>
  <c r="H18" i="94" s="1"/>
  <c r="E18" i="94"/>
  <c r="A19" i="94"/>
  <c r="B19" i="94"/>
  <c r="C19" i="94"/>
  <c r="D19" i="94"/>
  <c r="J19" i="94" s="1"/>
  <c r="E19" i="94"/>
  <c r="A20" i="94"/>
  <c r="B20" i="94"/>
  <c r="C20" i="94"/>
  <c r="D20" i="94"/>
  <c r="H20" i="94" s="1"/>
  <c r="E20" i="94"/>
  <c r="A21" i="94"/>
  <c r="B21" i="94"/>
  <c r="C21" i="94"/>
  <c r="D21" i="94"/>
  <c r="H21" i="94" s="1"/>
  <c r="E21" i="94"/>
  <c r="A22" i="94"/>
  <c r="B22" i="94"/>
  <c r="C22" i="94"/>
  <c r="D22" i="94"/>
  <c r="H22" i="94" s="1"/>
  <c r="E22" i="94"/>
  <c r="A23" i="94"/>
  <c r="B23" i="94"/>
  <c r="C23" i="94"/>
  <c r="D23" i="94"/>
  <c r="H23" i="94" s="1"/>
  <c r="E23" i="94"/>
  <c r="E8" i="94"/>
  <c r="E7" i="94"/>
  <c r="D8" i="94"/>
  <c r="H8" i="94" s="1"/>
  <c r="D7" i="94"/>
  <c r="J7" i="94" s="1"/>
  <c r="C8" i="94"/>
  <c r="C7" i="94"/>
  <c r="B8" i="94"/>
  <c r="B7" i="94"/>
  <c r="A8" i="94"/>
  <c r="A7" i="94"/>
  <c r="K23" i="94"/>
  <c r="K22" i="94"/>
  <c r="K21" i="94"/>
  <c r="K20" i="94"/>
  <c r="K19" i="94"/>
  <c r="K18" i="94"/>
  <c r="K17" i="94"/>
  <c r="K16" i="94"/>
  <c r="K15" i="94"/>
  <c r="K14" i="94"/>
  <c r="K13" i="94"/>
  <c r="K12" i="94"/>
  <c r="K11" i="94"/>
  <c r="K10" i="94"/>
  <c r="K9" i="94"/>
  <c r="K8" i="94"/>
  <c r="K7" i="94"/>
  <c r="L3" i="94"/>
  <c r="G3" i="94"/>
  <c r="B3" i="94"/>
  <c r="N2" i="94"/>
  <c r="B2" i="94"/>
  <c r="A9" i="93"/>
  <c r="B9" i="93"/>
  <c r="C9" i="93"/>
  <c r="D9" i="93"/>
  <c r="E9" i="93"/>
  <c r="A10" i="93"/>
  <c r="B10" i="93"/>
  <c r="C10" i="93"/>
  <c r="D10" i="93"/>
  <c r="H10" i="93" s="1"/>
  <c r="E10" i="93"/>
  <c r="A11" i="93"/>
  <c r="B11" i="93"/>
  <c r="C11" i="93"/>
  <c r="D11" i="93"/>
  <c r="H11" i="93" s="1"/>
  <c r="E11" i="93"/>
  <c r="A12" i="93"/>
  <c r="B12" i="93"/>
  <c r="C12" i="93"/>
  <c r="D12" i="93"/>
  <c r="H12" i="93" s="1"/>
  <c r="E12" i="93"/>
  <c r="A13" i="93"/>
  <c r="B13" i="93"/>
  <c r="C13" i="93"/>
  <c r="D13" i="93"/>
  <c r="H13" i="93" s="1"/>
  <c r="E13" i="93"/>
  <c r="A14" i="93"/>
  <c r="B14" i="93"/>
  <c r="C14" i="93"/>
  <c r="D14" i="93"/>
  <c r="H14" i="93" s="1"/>
  <c r="E14" i="93"/>
  <c r="A15" i="93"/>
  <c r="B15" i="93"/>
  <c r="C15" i="93"/>
  <c r="D15" i="93"/>
  <c r="H15" i="93" s="1"/>
  <c r="E15" i="93"/>
  <c r="A16" i="93"/>
  <c r="B16" i="93"/>
  <c r="C16" i="93"/>
  <c r="D16" i="93"/>
  <c r="H16" i="93" s="1"/>
  <c r="E16" i="93"/>
  <c r="A17" i="93"/>
  <c r="B17" i="93"/>
  <c r="C17" i="93"/>
  <c r="D17" i="93"/>
  <c r="H17" i="93" s="1"/>
  <c r="E17" i="93"/>
  <c r="A18" i="93"/>
  <c r="B18" i="93"/>
  <c r="C18" i="93"/>
  <c r="D18" i="93"/>
  <c r="H18" i="93" s="1"/>
  <c r="E18" i="93"/>
  <c r="A19" i="93"/>
  <c r="B19" i="93"/>
  <c r="C19" i="93"/>
  <c r="D19" i="93"/>
  <c r="H19" i="93" s="1"/>
  <c r="E19" i="93"/>
  <c r="A20" i="93"/>
  <c r="B20" i="93"/>
  <c r="C20" i="93"/>
  <c r="D20" i="93"/>
  <c r="H20" i="93" s="1"/>
  <c r="E20" i="93"/>
  <c r="A21" i="93"/>
  <c r="B21" i="93"/>
  <c r="C21" i="93"/>
  <c r="D21" i="93"/>
  <c r="H21" i="93" s="1"/>
  <c r="E21" i="93"/>
  <c r="A22" i="93"/>
  <c r="B22" i="93"/>
  <c r="C22" i="93"/>
  <c r="D22" i="93"/>
  <c r="H22" i="93" s="1"/>
  <c r="E22" i="93"/>
  <c r="A23" i="93"/>
  <c r="B23" i="93"/>
  <c r="C23" i="93"/>
  <c r="D23" i="93"/>
  <c r="H23" i="93" s="1"/>
  <c r="E23" i="93"/>
  <c r="E8" i="93"/>
  <c r="E7" i="93"/>
  <c r="D8" i="93"/>
  <c r="D7" i="93"/>
  <c r="H7" i="93" s="1"/>
  <c r="C8" i="93"/>
  <c r="C7" i="93"/>
  <c r="B8" i="93"/>
  <c r="B7" i="93"/>
  <c r="A8" i="93"/>
  <c r="A7" i="93"/>
  <c r="K23" i="93"/>
  <c r="K22" i="93"/>
  <c r="K21" i="93"/>
  <c r="K20" i="93"/>
  <c r="K19" i="93"/>
  <c r="K18" i="93"/>
  <c r="K17" i="93"/>
  <c r="K16" i="93"/>
  <c r="K15" i="93"/>
  <c r="K14" i="93"/>
  <c r="N14" i="93" s="1"/>
  <c r="K13" i="93"/>
  <c r="N13" i="93" s="1"/>
  <c r="K12" i="93"/>
  <c r="K11" i="93"/>
  <c r="K10" i="93"/>
  <c r="K9" i="93"/>
  <c r="K8" i="93"/>
  <c r="H8" i="93"/>
  <c r="K7" i="93"/>
  <c r="L3" i="93"/>
  <c r="G3" i="93"/>
  <c r="B3" i="93"/>
  <c r="N2" i="93"/>
  <c r="B2" i="93"/>
  <c r="A9" i="92"/>
  <c r="B9" i="92"/>
  <c r="C9" i="92"/>
  <c r="D9" i="92"/>
  <c r="H9" i="92" s="1"/>
  <c r="E9" i="92"/>
  <c r="A10" i="92"/>
  <c r="B10" i="92"/>
  <c r="C10" i="92"/>
  <c r="D10" i="92"/>
  <c r="H10" i="92" s="1"/>
  <c r="E10" i="92"/>
  <c r="A11" i="92"/>
  <c r="B11" i="92"/>
  <c r="C11" i="92"/>
  <c r="D11" i="92"/>
  <c r="H11" i="92" s="1"/>
  <c r="E11" i="92"/>
  <c r="A12" i="92"/>
  <c r="B12" i="92"/>
  <c r="C12" i="92"/>
  <c r="D12" i="92"/>
  <c r="J12" i="92" s="1"/>
  <c r="E12" i="92"/>
  <c r="A13" i="92"/>
  <c r="B13" i="92"/>
  <c r="C13" i="92"/>
  <c r="D13" i="92"/>
  <c r="H13" i="92" s="1"/>
  <c r="E13" i="92"/>
  <c r="A14" i="92"/>
  <c r="B14" i="92"/>
  <c r="C14" i="92"/>
  <c r="D14" i="92"/>
  <c r="J14" i="92" s="1"/>
  <c r="E14" i="92"/>
  <c r="A15" i="92"/>
  <c r="B15" i="92"/>
  <c r="C15" i="92"/>
  <c r="D15" i="92"/>
  <c r="J15" i="92" s="1"/>
  <c r="E15" i="92"/>
  <c r="A16" i="92"/>
  <c r="B16" i="92"/>
  <c r="C16" i="92"/>
  <c r="D16" i="92"/>
  <c r="H16" i="92" s="1"/>
  <c r="E16" i="92"/>
  <c r="A17" i="92"/>
  <c r="B17" i="92"/>
  <c r="C17" i="92"/>
  <c r="D17" i="92"/>
  <c r="H17" i="92" s="1"/>
  <c r="E17" i="92"/>
  <c r="A18" i="92"/>
  <c r="B18" i="92"/>
  <c r="C18" i="92"/>
  <c r="D18" i="92"/>
  <c r="H18" i="92" s="1"/>
  <c r="E18" i="92"/>
  <c r="A19" i="92"/>
  <c r="B19" i="92"/>
  <c r="C19" i="92"/>
  <c r="D19" i="92"/>
  <c r="J19" i="92" s="1"/>
  <c r="E19" i="92"/>
  <c r="A20" i="92"/>
  <c r="B20" i="92"/>
  <c r="C20" i="92"/>
  <c r="D20" i="92"/>
  <c r="J20" i="92" s="1"/>
  <c r="E20" i="92"/>
  <c r="A21" i="92"/>
  <c r="B21" i="92"/>
  <c r="C21" i="92"/>
  <c r="D21" i="92"/>
  <c r="J21" i="92" s="1"/>
  <c r="E21" i="92"/>
  <c r="A22" i="92"/>
  <c r="B22" i="92"/>
  <c r="C22" i="92"/>
  <c r="D22" i="92"/>
  <c r="J22" i="92" s="1"/>
  <c r="E22" i="92"/>
  <c r="A23" i="92"/>
  <c r="B23" i="92"/>
  <c r="C23" i="92"/>
  <c r="D23" i="92"/>
  <c r="H23" i="92" s="1"/>
  <c r="E23" i="92"/>
  <c r="E8" i="92"/>
  <c r="E7" i="92"/>
  <c r="D8" i="92"/>
  <c r="J8" i="92" s="1"/>
  <c r="D7" i="92"/>
  <c r="C8" i="92"/>
  <c r="C7" i="92"/>
  <c r="B8" i="92"/>
  <c r="B7" i="92"/>
  <c r="A8" i="92"/>
  <c r="A7" i="92"/>
  <c r="K23" i="92"/>
  <c r="K22" i="92"/>
  <c r="K21" i="92"/>
  <c r="K20" i="92"/>
  <c r="K19" i="92"/>
  <c r="K18" i="92"/>
  <c r="K17" i="92"/>
  <c r="K16" i="92"/>
  <c r="K15" i="92"/>
  <c r="K14" i="92"/>
  <c r="K13" i="92"/>
  <c r="K12" i="92"/>
  <c r="K11" i="92"/>
  <c r="K10" i="92"/>
  <c r="K9" i="92"/>
  <c r="K8" i="92"/>
  <c r="K7" i="92"/>
  <c r="L3" i="92"/>
  <c r="G3" i="92"/>
  <c r="B3" i="92"/>
  <c r="N2" i="92"/>
  <c r="B2" i="92"/>
  <c r="E23" i="91"/>
  <c r="D23" i="91"/>
  <c r="J23" i="91" s="1"/>
  <c r="C23" i="91"/>
  <c r="B23" i="91"/>
  <c r="A23" i="91"/>
  <c r="A9" i="91"/>
  <c r="B9" i="91"/>
  <c r="C9" i="91"/>
  <c r="D9" i="91"/>
  <c r="H9" i="91" s="1"/>
  <c r="E9" i="91"/>
  <c r="A10" i="91"/>
  <c r="B10" i="91"/>
  <c r="C10" i="91"/>
  <c r="D10" i="91"/>
  <c r="H10" i="91" s="1"/>
  <c r="E10" i="91"/>
  <c r="A11" i="91"/>
  <c r="B11" i="91"/>
  <c r="C11" i="91"/>
  <c r="D11" i="91"/>
  <c r="H11" i="91" s="1"/>
  <c r="E11" i="91"/>
  <c r="A12" i="91"/>
  <c r="B12" i="91"/>
  <c r="C12" i="91"/>
  <c r="D12" i="91"/>
  <c r="H12" i="91" s="1"/>
  <c r="E12" i="91"/>
  <c r="A13" i="91"/>
  <c r="B13" i="91"/>
  <c r="C13" i="91"/>
  <c r="D13" i="91"/>
  <c r="J13" i="91" s="1"/>
  <c r="E13" i="91"/>
  <c r="A14" i="91"/>
  <c r="B14" i="91"/>
  <c r="C14" i="91"/>
  <c r="D14" i="91"/>
  <c r="H14" i="91" s="1"/>
  <c r="E14" i="91"/>
  <c r="A15" i="91"/>
  <c r="B15" i="91"/>
  <c r="C15" i="91"/>
  <c r="D15" i="91"/>
  <c r="J15" i="91" s="1"/>
  <c r="E15" i="91"/>
  <c r="A16" i="91"/>
  <c r="B16" i="91"/>
  <c r="C16" i="91"/>
  <c r="D16" i="91"/>
  <c r="J16" i="91" s="1"/>
  <c r="E16" i="91"/>
  <c r="A17" i="91"/>
  <c r="B17" i="91"/>
  <c r="C17" i="91"/>
  <c r="D17" i="91"/>
  <c r="J17" i="91" s="1"/>
  <c r="E17" i="91"/>
  <c r="A18" i="91"/>
  <c r="B18" i="91"/>
  <c r="C18" i="91"/>
  <c r="D18" i="91"/>
  <c r="J18" i="91" s="1"/>
  <c r="E18" i="91"/>
  <c r="A19" i="91"/>
  <c r="B19" i="91"/>
  <c r="C19" i="91"/>
  <c r="D19" i="91"/>
  <c r="H19" i="91" s="1"/>
  <c r="E19" i="91"/>
  <c r="A20" i="91"/>
  <c r="B20" i="91"/>
  <c r="C20" i="91"/>
  <c r="D20" i="91"/>
  <c r="J20" i="91" s="1"/>
  <c r="E20" i="91"/>
  <c r="A21" i="91"/>
  <c r="B21" i="91"/>
  <c r="C21" i="91"/>
  <c r="D21" i="91"/>
  <c r="E21" i="91"/>
  <c r="A22" i="91"/>
  <c r="B22" i="91"/>
  <c r="C22" i="91"/>
  <c r="D22" i="91"/>
  <c r="E22" i="91"/>
  <c r="E8" i="91"/>
  <c r="E7" i="91"/>
  <c r="D8" i="91"/>
  <c r="H8" i="91" s="1"/>
  <c r="D7" i="91"/>
  <c r="H7" i="91" s="1"/>
  <c r="C8" i="91"/>
  <c r="C7" i="91"/>
  <c r="B8" i="91"/>
  <c r="B7" i="91"/>
  <c r="A8" i="91"/>
  <c r="A7" i="91"/>
  <c r="K23" i="91"/>
  <c r="K22" i="91"/>
  <c r="K21" i="91"/>
  <c r="K20" i="91"/>
  <c r="K19" i="91"/>
  <c r="K18" i="91"/>
  <c r="K17" i="91"/>
  <c r="K16" i="91"/>
  <c r="K15" i="91"/>
  <c r="K14" i="91"/>
  <c r="K13" i="91"/>
  <c r="K12" i="91"/>
  <c r="K11" i="91"/>
  <c r="K10" i="91"/>
  <c r="K9" i="91"/>
  <c r="K8" i="91"/>
  <c r="K7" i="91"/>
  <c r="L3" i="91"/>
  <c r="G3" i="91"/>
  <c r="B3" i="91"/>
  <c r="N2" i="91"/>
  <c r="B2" i="91"/>
  <c r="E23" i="90"/>
  <c r="D23" i="90"/>
  <c r="J23" i="90" s="1"/>
  <c r="C23" i="90"/>
  <c r="B23" i="90"/>
  <c r="A23" i="90"/>
  <c r="A9" i="90"/>
  <c r="B9" i="90"/>
  <c r="C9" i="90"/>
  <c r="D9" i="90"/>
  <c r="H9" i="90" s="1"/>
  <c r="E9" i="90"/>
  <c r="A10" i="90"/>
  <c r="B10" i="90"/>
  <c r="C10" i="90"/>
  <c r="D10" i="90"/>
  <c r="J10" i="90" s="1"/>
  <c r="E10" i="90"/>
  <c r="A11" i="90"/>
  <c r="B11" i="90"/>
  <c r="C11" i="90"/>
  <c r="D11" i="90"/>
  <c r="H11" i="90" s="1"/>
  <c r="E11" i="90"/>
  <c r="A12" i="90"/>
  <c r="B12" i="90"/>
  <c r="C12" i="90"/>
  <c r="D12" i="90"/>
  <c r="J12" i="90" s="1"/>
  <c r="E12" i="90"/>
  <c r="A13" i="90"/>
  <c r="B13" i="90"/>
  <c r="C13" i="90"/>
  <c r="D13" i="90"/>
  <c r="H13" i="90" s="1"/>
  <c r="E13" i="90"/>
  <c r="A14" i="90"/>
  <c r="B14" i="90"/>
  <c r="C14" i="90"/>
  <c r="D14" i="90"/>
  <c r="J14" i="90" s="1"/>
  <c r="E14" i="90"/>
  <c r="A15" i="90"/>
  <c r="B15" i="90"/>
  <c r="C15" i="90"/>
  <c r="D15" i="90"/>
  <c r="H15" i="90" s="1"/>
  <c r="E15" i="90"/>
  <c r="A16" i="90"/>
  <c r="B16" i="90"/>
  <c r="C16" i="90"/>
  <c r="D16" i="90"/>
  <c r="J16" i="90" s="1"/>
  <c r="E16" i="90"/>
  <c r="A17" i="90"/>
  <c r="B17" i="90"/>
  <c r="C17" i="90"/>
  <c r="D17" i="90"/>
  <c r="H17" i="90" s="1"/>
  <c r="E17" i="90"/>
  <c r="A18" i="90"/>
  <c r="B18" i="90"/>
  <c r="C18" i="90"/>
  <c r="D18" i="90"/>
  <c r="J18" i="90" s="1"/>
  <c r="E18" i="90"/>
  <c r="A19" i="90"/>
  <c r="B19" i="90"/>
  <c r="C19" i="90"/>
  <c r="D19" i="90"/>
  <c r="H19" i="90" s="1"/>
  <c r="E19" i="90"/>
  <c r="A20" i="90"/>
  <c r="B20" i="90"/>
  <c r="C20" i="90"/>
  <c r="D20" i="90"/>
  <c r="J20" i="90" s="1"/>
  <c r="E20" i="90"/>
  <c r="A21" i="90"/>
  <c r="B21" i="90"/>
  <c r="C21" i="90"/>
  <c r="D21" i="90"/>
  <c r="H21" i="90" s="1"/>
  <c r="E21" i="90"/>
  <c r="A22" i="90"/>
  <c r="B22" i="90"/>
  <c r="C22" i="90"/>
  <c r="D22" i="90"/>
  <c r="J22" i="90" s="1"/>
  <c r="E22" i="90"/>
  <c r="E8" i="90"/>
  <c r="E7" i="90"/>
  <c r="D8" i="90"/>
  <c r="H8" i="90" s="1"/>
  <c r="D7" i="90"/>
  <c r="J7" i="90" s="1"/>
  <c r="C8" i="90"/>
  <c r="C7" i="90"/>
  <c r="B8" i="90"/>
  <c r="B7" i="90"/>
  <c r="A8" i="90"/>
  <c r="A7" i="90"/>
  <c r="K23" i="90"/>
  <c r="K22" i="90"/>
  <c r="K21" i="90"/>
  <c r="K20" i="90"/>
  <c r="H20" i="90"/>
  <c r="K19" i="90"/>
  <c r="K18" i="90"/>
  <c r="K17" i="90"/>
  <c r="K16" i="90"/>
  <c r="K15" i="90"/>
  <c r="N15" i="90" s="1"/>
  <c r="K14" i="90"/>
  <c r="K13" i="90"/>
  <c r="K12" i="90"/>
  <c r="K11" i="90"/>
  <c r="K10" i="90"/>
  <c r="K9" i="90"/>
  <c r="K8" i="90"/>
  <c r="K7" i="90"/>
  <c r="L3" i="90"/>
  <c r="G3" i="90"/>
  <c r="B3" i="90"/>
  <c r="N2" i="90"/>
  <c r="B2" i="90"/>
  <c r="E23" i="89"/>
  <c r="E9" i="89"/>
  <c r="E10" i="89"/>
  <c r="E11" i="89"/>
  <c r="E12" i="89"/>
  <c r="E13" i="89"/>
  <c r="E14" i="89"/>
  <c r="E15" i="89"/>
  <c r="E16" i="89"/>
  <c r="E17" i="89"/>
  <c r="E18" i="89"/>
  <c r="E19" i="89"/>
  <c r="E20" i="89"/>
  <c r="E21" i="89"/>
  <c r="E22" i="89"/>
  <c r="E8" i="89"/>
  <c r="E7" i="89"/>
  <c r="D23" i="89"/>
  <c r="D9" i="89"/>
  <c r="D10" i="89"/>
  <c r="D11" i="89"/>
  <c r="D12" i="89"/>
  <c r="D13" i="89"/>
  <c r="D14" i="89"/>
  <c r="D15" i="89"/>
  <c r="D16" i="89"/>
  <c r="D17" i="89"/>
  <c r="D18" i="89"/>
  <c r="D19" i="89"/>
  <c r="D20" i="89"/>
  <c r="D21" i="89"/>
  <c r="D22" i="89"/>
  <c r="D8" i="89"/>
  <c r="D7" i="89"/>
  <c r="C23" i="89"/>
  <c r="C9" i="89"/>
  <c r="C10" i="89"/>
  <c r="C11" i="89"/>
  <c r="C12" i="89"/>
  <c r="C13" i="89"/>
  <c r="C14" i="89"/>
  <c r="C15" i="89"/>
  <c r="C16" i="89"/>
  <c r="C17" i="89"/>
  <c r="C18" i="89"/>
  <c r="C19" i="89"/>
  <c r="C20" i="89"/>
  <c r="C21" i="89"/>
  <c r="C22" i="89"/>
  <c r="C8" i="89"/>
  <c r="C7" i="89"/>
  <c r="B23" i="89"/>
  <c r="B9" i="89"/>
  <c r="B10" i="89"/>
  <c r="B11" i="89"/>
  <c r="B12" i="89"/>
  <c r="B13" i="89"/>
  <c r="B14" i="89"/>
  <c r="B15" i="89"/>
  <c r="B16" i="89"/>
  <c r="B17" i="89"/>
  <c r="B18" i="89"/>
  <c r="B19" i="89"/>
  <c r="B20" i="89"/>
  <c r="B21" i="89"/>
  <c r="B22" i="89"/>
  <c r="B8" i="89"/>
  <c r="B7" i="89"/>
  <c r="A23" i="89"/>
  <c r="A9" i="89"/>
  <c r="A10" i="89"/>
  <c r="A11" i="89"/>
  <c r="A12" i="89"/>
  <c r="A13" i="89"/>
  <c r="A14" i="89"/>
  <c r="A15" i="89"/>
  <c r="A16" i="89"/>
  <c r="A17" i="89"/>
  <c r="A18" i="89"/>
  <c r="A19" i="89"/>
  <c r="A20" i="89"/>
  <c r="A21" i="89"/>
  <c r="A22" i="89"/>
  <c r="A8" i="89"/>
  <c r="A7" i="89"/>
  <c r="K7" i="89"/>
  <c r="K8" i="89"/>
  <c r="J10" i="97" l="1"/>
  <c r="L10" i="97" s="1"/>
  <c r="J16" i="97"/>
  <c r="L16" i="97" s="1"/>
  <c r="J17" i="92"/>
  <c r="L17" i="92" s="1"/>
  <c r="H22" i="92"/>
  <c r="N11" i="97"/>
  <c r="L16" i="101"/>
  <c r="N8" i="101"/>
  <c r="H13" i="91"/>
  <c r="L13" i="91" s="1"/>
  <c r="L17" i="91"/>
  <c r="N11" i="94"/>
  <c r="N7" i="95"/>
  <c r="H10" i="98"/>
  <c r="L10" i="98" s="1"/>
  <c r="L11" i="102"/>
  <c r="L22" i="92"/>
  <c r="N18" i="96"/>
  <c r="L19" i="92"/>
  <c r="L20" i="90"/>
  <c r="L21" i="95"/>
  <c r="H7" i="98"/>
  <c r="H13" i="102"/>
  <c r="L13" i="102" s="1"/>
  <c r="H18" i="90"/>
  <c r="L18" i="90" s="1"/>
  <c r="N9" i="92"/>
  <c r="N21" i="96"/>
  <c r="N19" i="93"/>
  <c r="H14" i="90"/>
  <c r="L14" i="90" s="1"/>
  <c r="J10" i="92"/>
  <c r="L10" i="92" s="1"/>
  <c r="H20" i="92"/>
  <c r="L20" i="92" s="1"/>
  <c r="J7" i="93"/>
  <c r="L7" i="93" s="1"/>
  <c r="J10" i="94"/>
  <c r="L10" i="94" s="1"/>
  <c r="N8" i="98"/>
  <c r="J10" i="99"/>
  <c r="L10" i="99" s="1"/>
  <c r="N9" i="90"/>
  <c r="J7" i="91"/>
  <c r="H23" i="91"/>
  <c r="L23" i="91" s="1"/>
  <c r="N16" i="92"/>
  <c r="H16" i="94"/>
  <c r="L16" i="94" s="1"/>
  <c r="H10" i="100"/>
  <c r="L10" i="100" s="1"/>
  <c r="J14" i="100"/>
  <c r="L14" i="100" s="1"/>
  <c r="N9" i="101"/>
  <c r="H7" i="90"/>
  <c r="L7" i="90" s="1"/>
  <c r="H9" i="97"/>
  <c r="L9" i="97" s="1"/>
  <c r="J16" i="100"/>
  <c r="L16" i="100" s="1"/>
  <c r="N14" i="100"/>
  <c r="N11" i="93"/>
  <c r="N17" i="94"/>
  <c r="H22" i="97"/>
  <c r="L22" i="97" s="1"/>
  <c r="H22" i="99"/>
  <c r="L22" i="99" s="1"/>
  <c r="N7" i="100"/>
  <c r="N13" i="92"/>
  <c r="J12" i="99"/>
  <c r="L12" i="99" s="1"/>
  <c r="H22" i="100"/>
  <c r="L22" i="100" s="1"/>
  <c r="N7" i="101"/>
  <c r="N21" i="101"/>
  <c r="H9" i="102"/>
  <c r="L9" i="102" s="1"/>
  <c r="H16" i="90"/>
  <c r="L16" i="90" s="1"/>
  <c r="H23" i="90"/>
  <c r="L23" i="90" s="1"/>
  <c r="N16" i="93"/>
  <c r="J14" i="94"/>
  <c r="L14" i="94" s="1"/>
  <c r="N19" i="94"/>
  <c r="N13" i="94"/>
  <c r="J11" i="101"/>
  <c r="L11" i="101" s="1"/>
  <c r="H16" i="101"/>
  <c r="N22" i="101"/>
  <c r="N13" i="91"/>
  <c r="J11" i="92"/>
  <c r="L11" i="92" s="1"/>
  <c r="J23" i="92"/>
  <c r="L23" i="92" s="1"/>
  <c r="N8" i="92"/>
  <c r="N15" i="101"/>
  <c r="N19" i="91"/>
  <c r="N12" i="91"/>
  <c r="N9" i="93"/>
  <c r="J12" i="94"/>
  <c r="L12" i="94" s="1"/>
  <c r="N15" i="96"/>
  <c r="N10" i="101"/>
  <c r="N17" i="98"/>
  <c r="J14" i="102"/>
  <c r="L14" i="102" s="1"/>
  <c r="N23" i="95"/>
  <c r="N18" i="95"/>
  <c r="N11" i="96"/>
  <c r="N21" i="97"/>
  <c r="J16" i="99"/>
  <c r="L16" i="99" s="1"/>
  <c r="N19" i="99"/>
  <c r="N13" i="99"/>
  <c r="J7" i="100"/>
  <c r="L7" i="100" s="1"/>
  <c r="N12" i="102"/>
  <c r="J22" i="94"/>
  <c r="L22" i="94" s="1"/>
  <c r="N13" i="95"/>
  <c r="N7" i="96"/>
  <c r="N16" i="97"/>
  <c r="N20" i="99"/>
  <c r="N14" i="99"/>
  <c r="N22" i="100"/>
  <c r="N16" i="90"/>
  <c r="H18" i="91"/>
  <c r="L18" i="91" s="1"/>
  <c r="N16" i="91"/>
  <c r="N10" i="91"/>
  <c r="N7" i="92"/>
  <c r="N21" i="92"/>
  <c r="N21" i="98"/>
  <c r="N15" i="99"/>
  <c r="H18" i="100"/>
  <c r="L18" i="100" s="1"/>
  <c r="J10" i="101"/>
  <c r="L10" i="101" s="1"/>
  <c r="N14" i="101"/>
  <c r="N8" i="102"/>
  <c r="H15" i="102"/>
  <c r="L15" i="102" s="1"/>
  <c r="J20" i="102"/>
  <c r="L20" i="102" s="1"/>
  <c r="N14" i="102"/>
  <c r="H10" i="90"/>
  <c r="L10" i="90" s="1"/>
  <c r="N7" i="90"/>
  <c r="N7" i="91"/>
  <c r="N20" i="91"/>
  <c r="N14" i="91"/>
  <c r="J9" i="92"/>
  <c r="L9" i="92" s="1"/>
  <c r="H15" i="92"/>
  <c r="L15" i="92" s="1"/>
  <c r="H21" i="92"/>
  <c r="L21" i="92" s="1"/>
  <c r="N18" i="93"/>
  <c r="N23" i="94"/>
  <c r="N10" i="96"/>
  <c r="N19" i="96"/>
  <c r="J14" i="97"/>
  <c r="L14" i="97" s="1"/>
  <c r="H20" i="97"/>
  <c r="L20" i="97" s="1"/>
  <c r="N9" i="98"/>
  <c r="H14" i="98"/>
  <c r="L14" i="98" s="1"/>
  <c r="N23" i="99"/>
  <c r="N17" i="99"/>
  <c r="N11" i="99"/>
  <c r="N18" i="100"/>
  <c r="N12" i="100"/>
  <c r="H14" i="101"/>
  <c r="L14" i="101" s="1"/>
  <c r="N18" i="101"/>
  <c r="N12" i="101"/>
  <c r="H12" i="102"/>
  <c r="L12" i="102" s="1"/>
  <c r="N21" i="90"/>
  <c r="H19" i="92"/>
  <c r="N19" i="92"/>
  <c r="N10" i="93"/>
  <c r="N11" i="95"/>
  <c r="N14" i="96"/>
  <c r="N19" i="97"/>
  <c r="N19" i="98"/>
  <c r="N18" i="99"/>
  <c r="N12" i="99"/>
  <c r="N19" i="101"/>
  <c r="N13" i="101"/>
  <c r="J7" i="102"/>
  <c r="L7" i="102" s="1"/>
  <c r="H19" i="102"/>
  <c r="L19" i="102" s="1"/>
  <c r="J23" i="102"/>
  <c r="L23" i="102" s="1"/>
  <c r="N17" i="102"/>
  <c r="N11" i="102"/>
  <c r="N19" i="95"/>
  <c r="N14" i="97"/>
  <c r="N20" i="100"/>
  <c r="H20" i="101"/>
  <c r="L20" i="101" s="1"/>
  <c r="N20" i="101"/>
  <c r="N7" i="93"/>
  <c r="N21" i="93"/>
  <c r="N20" i="94"/>
  <c r="N22" i="96"/>
  <c r="N7" i="98"/>
  <c r="N7" i="89"/>
  <c r="N17" i="90"/>
  <c r="N23" i="90"/>
  <c r="N18" i="91"/>
  <c r="N8" i="93"/>
  <c r="J18" i="94"/>
  <c r="L18" i="94" s="1"/>
  <c r="N21" i="94"/>
  <c r="N15" i="94"/>
  <c r="N14" i="95"/>
  <c r="N8" i="96"/>
  <c r="N17" i="96"/>
  <c r="N9" i="97"/>
  <c r="J13" i="97"/>
  <c r="L13" i="97" s="1"/>
  <c r="H8" i="98"/>
  <c r="L8" i="98" s="1"/>
  <c r="N21" i="99"/>
  <c r="N9" i="99"/>
  <c r="N16" i="100"/>
  <c r="N10" i="100"/>
  <c r="N16" i="101"/>
  <c r="N20" i="102"/>
  <c r="H22" i="90"/>
  <c r="N11" i="91"/>
  <c r="N23" i="92"/>
  <c r="N17" i="92"/>
  <c r="N23" i="93"/>
  <c r="N17" i="93"/>
  <c r="N8" i="94"/>
  <c r="N22" i="94"/>
  <c r="N15" i="95"/>
  <c r="N9" i="95"/>
  <c r="N9" i="96"/>
  <c r="N22" i="98"/>
  <c r="N23" i="98"/>
  <c r="J18" i="99"/>
  <c r="L18" i="99" s="1"/>
  <c r="N22" i="99"/>
  <c r="N16" i="99"/>
  <c r="N10" i="99"/>
  <c r="N8" i="100"/>
  <c r="N11" i="101"/>
  <c r="J18" i="102"/>
  <c r="L18" i="102" s="1"/>
  <c r="N21" i="102"/>
  <c r="N15" i="102"/>
  <c r="N9" i="102"/>
  <c r="J8" i="100"/>
  <c r="L8" i="100" s="1"/>
  <c r="H12" i="92"/>
  <c r="L12" i="92" s="1"/>
  <c r="J7" i="97"/>
  <c r="L7" i="97" s="1"/>
  <c r="J18" i="97"/>
  <c r="L18" i="97" s="1"/>
  <c r="J14" i="99"/>
  <c r="L14" i="99" s="1"/>
  <c r="J20" i="99"/>
  <c r="L20" i="99" s="1"/>
  <c r="J10" i="102"/>
  <c r="L10" i="102" s="1"/>
  <c r="J16" i="102"/>
  <c r="L16" i="102" s="1"/>
  <c r="J21" i="102"/>
  <c r="L21" i="102" s="1"/>
  <c r="J8" i="90"/>
  <c r="L8" i="90" s="1"/>
  <c r="J20" i="94"/>
  <c r="L20" i="94" s="1"/>
  <c r="H12" i="90"/>
  <c r="L12" i="90" s="1"/>
  <c r="J12" i="91"/>
  <c r="L12" i="91" s="1"/>
  <c r="H16" i="91"/>
  <c r="L16" i="91" s="1"/>
  <c r="J18" i="92"/>
  <c r="L18" i="92" s="1"/>
  <c r="N14" i="94"/>
  <c r="J12" i="97"/>
  <c r="L12" i="97" s="1"/>
  <c r="N11" i="98"/>
  <c r="H16" i="98"/>
  <c r="L16" i="98" s="1"/>
  <c r="N20" i="98"/>
  <c r="J12" i="101"/>
  <c r="L12" i="101" s="1"/>
  <c r="H18" i="101"/>
  <c r="L18" i="101" s="1"/>
  <c r="H22" i="101"/>
  <c r="L22" i="101" s="1"/>
  <c r="J13" i="94"/>
  <c r="L13" i="94" s="1"/>
  <c r="N12" i="98"/>
  <c r="J17" i="102"/>
  <c r="L17" i="102" s="1"/>
  <c r="J11" i="97"/>
  <c r="L11" i="97" s="1"/>
  <c r="N19" i="90"/>
  <c r="N12" i="90"/>
  <c r="N20" i="90"/>
  <c r="H8" i="92"/>
  <c r="L8" i="92" s="1"/>
  <c r="J13" i="92"/>
  <c r="L13" i="92" s="1"/>
  <c r="N15" i="92"/>
  <c r="N13" i="90"/>
  <c r="J10" i="91"/>
  <c r="L10" i="91" s="1"/>
  <c r="N17" i="91"/>
  <c r="J8" i="94"/>
  <c r="L8" i="94" s="1"/>
  <c r="J21" i="94"/>
  <c r="L21" i="94" s="1"/>
  <c r="H8" i="97"/>
  <c r="L8" i="97" s="1"/>
  <c r="H17" i="97"/>
  <c r="L17" i="97" s="1"/>
  <c r="H20" i="100"/>
  <c r="L20" i="100" s="1"/>
  <c r="H7" i="101"/>
  <c r="L7" i="101" s="1"/>
  <c r="J22" i="102"/>
  <c r="L22" i="102" s="1"/>
  <c r="N7" i="102"/>
  <c r="N7" i="99"/>
  <c r="N14" i="98"/>
  <c r="N15" i="98"/>
  <c r="N13" i="98"/>
  <c r="N15" i="97"/>
  <c r="N13" i="97"/>
  <c r="N13" i="96"/>
  <c r="N7" i="94"/>
  <c r="N9" i="94"/>
  <c r="N16" i="94"/>
  <c r="N15" i="93"/>
  <c r="N11" i="92"/>
  <c r="N15" i="91"/>
  <c r="N9" i="91"/>
  <c r="N10" i="90"/>
  <c r="N14" i="90"/>
  <c r="N18" i="90"/>
  <c r="N22" i="90"/>
  <c r="N11" i="90"/>
  <c r="H20" i="91"/>
  <c r="L20" i="91" s="1"/>
  <c r="J21" i="91"/>
  <c r="H21" i="91"/>
  <c r="H22" i="91"/>
  <c r="J22" i="91"/>
  <c r="H7" i="94"/>
  <c r="L7" i="94" s="1"/>
  <c r="H7" i="92"/>
  <c r="J7" i="92"/>
  <c r="J14" i="91"/>
  <c r="L14" i="91" s="1"/>
  <c r="N22" i="93"/>
  <c r="N23" i="100"/>
  <c r="N17" i="100"/>
  <c r="N11" i="100"/>
  <c r="N8" i="90"/>
  <c r="J8" i="91"/>
  <c r="L8" i="91" s="1"/>
  <c r="N8" i="91"/>
  <c r="H12" i="98"/>
  <c r="L12" i="98" s="1"/>
  <c r="H22" i="98"/>
  <c r="J22" i="98"/>
  <c r="N23" i="91"/>
  <c r="H14" i="92"/>
  <c r="L14" i="92" s="1"/>
  <c r="J16" i="92"/>
  <c r="L16" i="92" s="1"/>
  <c r="N7" i="97"/>
  <c r="H11" i="98"/>
  <c r="J11" i="98"/>
  <c r="N8" i="99"/>
  <c r="N19" i="100"/>
  <c r="N13" i="100"/>
  <c r="N22" i="102"/>
  <c r="N16" i="102"/>
  <c r="N10" i="102"/>
  <c r="N22" i="92"/>
  <c r="N20" i="92"/>
  <c r="N18" i="92"/>
  <c r="N14" i="92"/>
  <c r="N12" i="92"/>
  <c r="N10" i="92"/>
  <c r="N20" i="93"/>
  <c r="N12" i="93"/>
  <c r="N18" i="94"/>
  <c r="N12" i="94"/>
  <c r="N10" i="94"/>
  <c r="H19" i="98"/>
  <c r="J19" i="98"/>
  <c r="L19" i="98" s="1"/>
  <c r="N21" i="100"/>
  <c r="N15" i="100"/>
  <c r="N9" i="100"/>
  <c r="J8" i="101"/>
  <c r="L8" i="101" s="1"/>
  <c r="N18" i="102"/>
  <c r="H18" i="98"/>
  <c r="J18" i="98"/>
  <c r="L18" i="98" s="1"/>
  <c r="N23" i="102"/>
  <c r="N22" i="91"/>
  <c r="N21" i="91"/>
  <c r="N8" i="95"/>
  <c r="N22" i="97"/>
  <c r="H20" i="98"/>
  <c r="J20" i="98"/>
  <c r="L20" i="98" s="1"/>
  <c r="H7" i="99"/>
  <c r="J7" i="99"/>
  <c r="N23" i="101"/>
  <c r="N17" i="101"/>
  <c r="N19" i="102"/>
  <c r="N13" i="102"/>
  <c r="N20" i="97"/>
  <c r="N18" i="97"/>
  <c r="N12" i="97"/>
  <c r="N10" i="97"/>
  <c r="N20" i="96"/>
  <c r="N16" i="96"/>
  <c r="N12" i="96"/>
  <c r="N18" i="98"/>
  <c r="N16" i="98"/>
  <c r="N10" i="98"/>
  <c r="J19" i="97"/>
  <c r="L19" i="97" s="1"/>
  <c r="J21" i="97"/>
  <c r="L21" i="97" s="1"/>
  <c r="N21" i="95"/>
  <c r="N20" i="95"/>
  <c r="N17" i="95"/>
  <c r="N16" i="95"/>
  <c r="N12" i="95"/>
  <c r="J8" i="99"/>
  <c r="L8" i="99" s="1"/>
  <c r="J19" i="101"/>
  <c r="L19" i="101" s="1"/>
  <c r="J24" i="107"/>
  <c r="L7" i="107"/>
  <c r="H24" i="106"/>
  <c r="J24" i="106"/>
  <c r="J24" i="105"/>
  <c r="H24" i="105"/>
  <c r="H8" i="102"/>
  <c r="H17" i="101"/>
  <c r="L17" i="101" s="1"/>
  <c r="J21" i="101"/>
  <c r="L21" i="101" s="1"/>
  <c r="J15" i="101"/>
  <c r="L15" i="101" s="1"/>
  <c r="J23" i="101"/>
  <c r="L23" i="101" s="1"/>
  <c r="H9" i="101"/>
  <c r="L9" i="101" s="1"/>
  <c r="J13" i="101"/>
  <c r="L13" i="101" s="1"/>
  <c r="J9" i="100"/>
  <c r="L9" i="100" s="1"/>
  <c r="J11" i="100"/>
  <c r="L11" i="100" s="1"/>
  <c r="J13" i="100"/>
  <c r="L13" i="100" s="1"/>
  <c r="J15" i="100"/>
  <c r="L15" i="100" s="1"/>
  <c r="J17" i="100"/>
  <c r="L17" i="100" s="1"/>
  <c r="J19" i="100"/>
  <c r="L19" i="100" s="1"/>
  <c r="J21" i="100"/>
  <c r="L21" i="100" s="1"/>
  <c r="J23" i="100"/>
  <c r="L23" i="100" s="1"/>
  <c r="J9" i="99"/>
  <c r="L9" i="99" s="1"/>
  <c r="J11" i="99"/>
  <c r="L11" i="99" s="1"/>
  <c r="J13" i="99"/>
  <c r="L13" i="99" s="1"/>
  <c r="J15" i="99"/>
  <c r="L15" i="99" s="1"/>
  <c r="J17" i="99"/>
  <c r="L17" i="99" s="1"/>
  <c r="J19" i="99"/>
  <c r="L19" i="99" s="1"/>
  <c r="J21" i="99"/>
  <c r="L21" i="99" s="1"/>
  <c r="J23" i="99"/>
  <c r="L23" i="99" s="1"/>
  <c r="H9" i="98"/>
  <c r="L9" i="98" s="1"/>
  <c r="J21" i="98"/>
  <c r="L21" i="98" s="1"/>
  <c r="J15" i="98"/>
  <c r="L15" i="98" s="1"/>
  <c r="J23" i="98"/>
  <c r="L23" i="98" s="1"/>
  <c r="J13" i="98"/>
  <c r="L13" i="98" s="1"/>
  <c r="H17" i="98"/>
  <c r="L17" i="98" s="1"/>
  <c r="L7" i="98"/>
  <c r="J15" i="97"/>
  <c r="L15" i="97" s="1"/>
  <c r="J23" i="97"/>
  <c r="L23" i="97" s="1"/>
  <c r="H24" i="96"/>
  <c r="J7" i="96"/>
  <c r="J8" i="96"/>
  <c r="L8" i="96" s="1"/>
  <c r="J9" i="96"/>
  <c r="L9" i="96" s="1"/>
  <c r="J13" i="96"/>
  <c r="L13" i="96" s="1"/>
  <c r="J17" i="96"/>
  <c r="L17" i="96" s="1"/>
  <c r="J19" i="96"/>
  <c r="L19" i="96" s="1"/>
  <c r="J10" i="96"/>
  <c r="L10" i="96" s="1"/>
  <c r="J11" i="96"/>
  <c r="L11" i="96" s="1"/>
  <c r="J12" i="96"/>
  <c r="L12" i="96" s="1"/>
  <c r="J14" i="96"/>
  <c r="L14" i="96" s="1"/>
  <c r="J15" i="96"/>
  <c r="L15" i="96" s="1"/>
  <c r="J16" i="96"/>
  <c r="L16" i="96" s="1"/>
  <c r="J18" i="96"/>
  <c r="L18" i="96" s="1"/>
  <c r="J20" i="96"/>
  <c r="L20" i="96" s="1"/>
  <c r="J21" i="96"/>
  <c r="L21" i="96" s="1"/>
  <c r="J22" i="96"/>
  <c r="L22" i="96" s="1"/>
  <c r="J23" i="96"/>
  <c r="L23" i="96" s="1"/>
  <c r="J24" i="95"/>
  <c r="H7" i="95"/>
  <c r="H8" i="95"/>
  <c r="L8" i="95" s="1"/>
  <c r="H9" i="95"/>
  <c r="L9" i="95" s="1"/>
  <c r="H10" i="95"/>
  <c r="L10" i="95" s="1"/>
  <c r="H11" i="95"/>
  <c r="L11" i="95" s="1"/>
  <c r="H12" i="95"/>
  <c r="L12" i="95" s="1"/>
  <c r="H13" i="95"/>
  <c r="L13" i="95" s="1"/>
  <c r="H14" i="95"/>
  <c r="L14" i="95" s="1"/>
  <c r="H15" i="95"/>
  <c r="L15" i="95" s="1"/>
  <c r="H16" i="95"/>
  <c r="L16" i="95" s="1"/>
  <c r="H17" i="95"/>
  <c r="L17" i="95" s="1"/>
  <c r="H18" i="95"/>
  <c r="L18" i="95" s="1"/>
  <c r="H19" i="95"/>
  <c r="L19" i="95" s="1"/>
  <c r="H20" i="95"/>
  <c r="L20" i="95" s="1"/>
  <c r="H21" i="95"/>
  <c r="H22" i="95"/>
  <c r="L22" i="95" s="1"/>
  <c r="H23" i="95"/>
  <c r="L23" i="95" s="1"/>
  <c r="J15" i="94"/>
  <c r="L15" i="94" s="1"/>
  <c r="J23" i="94"/>
  <c r="L23" i="94" s="1"/>
  <c r="J9" i="94"/>
  <c r="L9" i="94" s="1"/>
  <c r="J17" i="94"/>
  <c r="L17" i="94" s="1"/>
  <c r="H11" i="94"/>
  <c r="L11" i="94" s="1"/>
  <c r="H19" i="94"/>
  <c r="L19" i="94" s="1"/>
  <c r="H9" i="93"/>
  <c r="H24" i="93" s="1"/>
  <c r="J9" i="93"/>
  <c r="L9" i="93" s="1"/>
  <c r="J8" i="93"/>
  <c r="L8" i="93" s="1"/>
  <c r="J10" i="93"/>
  <c r="L10" i="93" s="1"/>
  <c r="J11" i="93"/>
  <c r="L11" i="93" s="1"/>
  <c r="J12" i="93"/>
  <c r="L12" i="93" s="1"/>
  <c r="J13" i="93"/>
  <c r="L13" i="93" s="1"/>
  <c r="J14" i="93"/>
  <c r="L14" i="93" s="1"/>
  <c r="J15" i="93"/>
  <c r="L15" i="93" s="1"/>
  <c r="J16" i="93"/>
  <c r="L16" i="93" s="1"/>
  <c r="J17" i="93"/>
  <c r="L17" i="93" s="1"/>
  <c r="J18" i="93"/>
  <c r="L18" i="93" s="1"/>
  <c r="J19" i="93"/>
  <c r="L19" i="93" s="1"/>
  <c r="J20" i="93"/>
  <c r="L20" i="93" s="1"/>
  <c r="J21" i="93"/>
  <c r="L21" i="93" s="1"/>
  <c r="J22" i="93"/>
  <c r="L22" i="93" s="1"/>
  <c r="J23" i="93"/>
  <c r="L23" i="93" s="1"/>
  <c r="J9" i="91"/>
  <c r="L9" i="91" s="1"/>
  <c r="J11" i="91"/>
  <c r="L11" i="91" s="1"/>
  <c r="H17" i="91"/>
  <c r="H15" i="91"/>
  <c r="L15" i="91" s="1"/>
  <c r="J19" i="91"/>
  <c r="L19" i="91" s="1"/>
  <c r="L7" i="91"/>
  <c r="J9" i="90"/>
  <c r="L9" i="90" s="1"/>
  <c r="J11" i="90"/>
  <c r="L11" i="90" s="1"/>
  <c r="J13" i="90"/>
  <c r="L13" i="90" s="1"/>
  <c r="J15" i="90"/>
  <c r="L15" i="90" s="1"/>
  <c r="J17" i="90"/>
  <c r="L17" i="90" s="1"/>
  <c r="J19" i="90"/>
  <c r="L19" i="90" s="1"/>
  <c r="J21" i="90"/>
  <c r="L21" i="90" s="1"/>
  <c r="K23" i="89"/>
  <c r="N23" i="89" s="1"/>
  <c r="H23" i="89"/>
  <c r="J23" i="89"/>
  <c r="K22" i="89"/>
  <c r="N22" i="89" s="1"/>
  <c r="H22" i="89"/>
  <c r="J22" i="89"/>
  <c r="L22" i="89" s="1"/>
  <c r="K21" i="89"/>
  <c r="N21" i="89" s="1"/>
  <c r="H21" i="89"/>
  <c r="J21" i="89"/>
  <c r="K20" i="89"/>
  <c r="N20" i="89" s="1"/>
  <c r="H20" i="89"/>
  <c r="J20" i="89"/>
  <c r="L20" i="89" s="1"/>
  <c r="K19" i="89"/>
  <c r="N19" i="89" s="1"/>
  <c r="H19" i="89"/>
  <c r="J19" i="89"/>
  <c r="K18" i="89"/>
  <c r="N18" i="89" s="1"/>
  <c r="H18" i="89"/>
  <c r="J18" i="89"/>
  <c r="L18" i="89" s="1"/>
  <c r="K17" i="89"/>
  <c r="N17" i="89" s="1"/>
  <c r="H17" i="89"/>
  <c r="J17" i="89"/>
  <c r="K16" i="89"/>
  <c r="N16" i="89" s="1"/>
  <c r="H16" i="89"/>
  <c r="J16" i="89"/>
  <c r="L16" i="89" s="1"/>
  <c r="K15" i="89"/>
  <c r="N15" i="89" s="1"/>
  <c r="H15" i="89"/>
  <c r="J15" i="89"/>
  <c r="K14" i="89"/>
  <c r="N14" i="89" s="1"/>
  <c r="H14" i="89"/>
  <c r="J14" i="89"/>
  <c r="L14" i="89" s="1"/>
  <c r="K13" i="89"/>
  <c r="N13" i="89" s="1"/>
  <c r="H13" i="89"/>
  <c r="J13" i="89"/>
  <c r="L13" i="89" s="1"/>
  <c r="K12" i="89"/>
  <c r="N12" i="89" s="1"/>
  <c r="H12" i="89"/>
  <c r="J12" i="89"/>
  <c r="L12" i="89" s="1"/>
  <c r="K11" i="89"/>
  <c r="N11" i="89" s="1"/>
  <c r="H11" i="89"/>
  <c r="J11" i="89"/>
  <c r="L11" i="89" s="1"/>
  <c r="K10" i="89"/>
  <c r="N10" i="89" s="1"/>
  <c r="H10" i="89"/>
  <c r="J10" i="89"/>
  <c r="L10" i="89" s="1"/>
  <c r="K9" i="89"/>
  <c r="N9" i="89" s="1"/>
  <c r="H9" i="89"/>
  <c r="J9" i="89"/>
  <c r="L9" i="89" s="1"/>
  <c r="N8" i="89"/>
  <c r="H8" i="89"/>
  <c r="J8" i="89"/>
  <c r="H7" i="89"/>
  <c r="J7" i="89"/>
  <c r="L3" i="89"/>
  <c r="G3" i="89"/>
  <c r="B3" i="89"/>
  <c r="N2" i="89"/>
  <c r="B2" i="89"/>
  <c r="B6" i="88"/>
  <c r="C6" i="88"/>
  <c r="D6" i="88"/>
  <c r="E6" i="88"/>
  <c r="I6" i="88" s="1"/>
  <c r="G6" i="88"/>
  <c r="H6" i="88"/>
  <c r="B7" i="88"/>
  <c r="C7" i="88"/>
  <c r="D7" i="88"/>
  <c r="E7" i="88"/>
  <c r="I7" i="88" s="1"/>
  <c r="G7" i="88"/>
  <c r="H7" i="88"/>
  <c r="B8" i="88"/>
  <c r="C8" i="88"/>
  <c r="D8" i="88"/>
  <c r="E8" i="88"/>
  <c r="K8" i="88" s="1"/>
  <c r="F10" i="107" s="1"/>
  <c r="O10" i="107" s="1"/>
  <c r="G8" i="88"/>
  <c r="H8" i="88"/>
  <c r="B9" i="88"/>
  <c r="C9" i="88"/>
  <c r="D9" i="88"/>
  <c r="E9" i="88"/>
  <c r="G9" i="88"/>
  <c r="H9" i="88"/>
  <c r="B10" i="88"/>
  <c r="C10" i="88"/>
  <c r="D10" i="88"/>
  <c r="E10" i="88"/>
  <c r="K10" i="88" s="1"/>
  <c r="F12" i="107" s="1"/>
  <c r="O12" i="107" s="1"/>
  <c r="G10" i="88"/>
  <c r="H10" i="88"/>
  <c r="B11" i="88"/>
  <c r="C11" i="88"/>
  <c r="D11" i="88"/>
  <c r="E11" i="88"/>
  <c r="K11" i="88" s="1"/>
  <c r="F13" i="107" s="1"/>
  <c r="O13" i="107" s="1"/>
  <c r="G11" i="88"/>
  <c r="H11" i="88"/>
  <c r="B12" i="88"/>
  <c r="C12" i="88"/>
  <c r="D12" i="88"/>
  <c r="E12" i="88"/>
  <c r="I12" i="88" s="1"/>
  <c r="G12" i="88"/>
  <c r="H12" i="88"/>
  <c r="B13" i="88"/>
  <c r="C13" i="88"/>
  <c r="D13" i="88"/>
  <c r="E13" i="88"/>
  <c r="I13" i="88" s="1"/>
  <c r="G13" i="88"/>
  <c r="H13" i="88"/>
  <c r="B14" i="88"/>
  <c r="C14" i="88"/>
  <c r="D14" i="88"/>
  <c r="E14" i="88"/>
  <c r="K14" i="88" s="1"/>
  <c r="F16" i="107" s="1"/>
  <c r="O16" i="107" s="1"/>
  <c r="G14" i="88"/>
  <c r="H14" i="88"/>
  <c r="B15" i="88"/>
  <c r="C15" i="88"/>
  <c r="D15" i="88"/>
  <c r="E15" i="88"/>
  <c r="I15" i="88" s="1"/>
  <c r="G15" i="88"/>
  <c r="H15" i="88"/>
  <c r="B16" i="88"/>
  <c r="C16" i="88"/>
  <c r="D16" i="88"/>
  <c r="E16" i="88"/>
  <c r="K16" i="88" s="1"/>
  <c r="F18" i="107" s="1"/>
  <c r="O18" i="107" s="1"/>
  <c r="G16" i="88"/>
  <c r="H16" i="88"/>
  <c r="B17" i="88"/>
  <c r="C17" i="88"/>
  <c r="D17" i="88"/>
  <c r="E17" i="88"/>
  <c r="K17" i="88" s="1"/>
  <c r="F19" i="107" s="1"/>
  <c r="O19" i="107" s="1"/>
  <c r="G17" i="88"/>
  <c r="H17" i="88"/>
  <c r="B18" i="88"/>
  <c r="C18" i="88"/>
  <c r="D18" i="88"/>
  <c r="E18" i="88"/>
  <c r="I18" i="88" s="1"/>
  <c r="G18" i="88"/>
  <c r="H18" i="88"/>
  <c r="B19" i="88"/>
  <c r="C19" i="88"/>
  <c r="D19" i="88"/>
  <c r="E19" i="88"/>
  <c r="I19" i="88" s="1"/>
  <c r="G19" i="88"/>
  <c r="H19" i="88"/>
  <c r="B20" i="88"/>
  <c r="C20" i="88"/>
  <c r="D20" i="88"/>
  <c r="E20" i="88"/>
  <c r="K20" i="88" s="1"/>
  <c r="F22" i="107" s="1"/>
  <c r="O22" i="107" s="1"/>
  <c r="G20" i="88"/>
  <c r="H20" i="88"/>
  <c r="B21" i="88"/>
  <c r="C21" i="88"/>
  <c r="D21" i="88"/>
  <c r="E21" i="88"/>
  <c r="G21" i="88"/>
  <c r="H21" i="88"/>
  <c r="H5" i="88"/>
  <c r="G5" i="88"/>
  <c r="E5" i="88"/>
  <c r="D5" i="88"/>
  <c r="C5" i="88"/>
  <c r="B5" i="88"/>
  <c r="K21" i="88"/>
  <c r="F23" i="107" s="1"/>
  <c r="O23" i="107" s="1"/>
  <c r="K15" i="88"/>
  <c r="F17" i="107" s="1"/>
  <c r="O17" i="107" s="1"/>
  <c r="I9" i="88"/>
  <c r="K9" i="88"/>
  <c r="F11" i="107" s="1"/>
  <c r="O11" i="107" s="1"/>
  <c r="K5" i="88"/>
  <c r="F7" i="107" s="1"/>
  <c r="B6" i="87"/>
  <c r="C6" i="87"/>
  <c r="D6" i="87"/>
  <c r="E6" i="87"/>
  <c r="K6" i="87" s="1"/>
  <c r="F8" i="106" s="1"/>
  <c r="O8" i="106" s="1"/>
  <c r="G6" i="87"/>
  <c r="H6" i="87"/>
  <c r="B7" i="87"/>
  <c r="C7" i="87"/>
  <c r="D7" i="87"/>
  <c r="E7" i="87"/>
  <c r="K7" i="87" s="1"/>
  <c r="F9" i="106" s="1"/>
  <c r="O9" i="106" s="1"/>
  <c r="G7" i="87"/>
  <c r="H7" i="87"/>
  <c r="B8" i="87"/>
  <c r="C8" i="87"/>
  <c r="D8" i="87"/>
  <c r="E8" i="87"/>
  <c r="G8" i="87"/>
  <c r="H8" i="87"/>
  <c r="B9" i="87"/>
  <c r="C9" i="87"/>
  <c r="D9" i="87"/>
  <c r="E9" i="87"/>
  <c r="G9" i="87"/>
  <c r="H9" i="87"/>
  <c r="B10" i="87"/>
  <c r="C10" i="87"/>
  <c r="D10" i="87"/>
  <c r="E10" i="87"/>
  <c r="K10" i="87" s="1"/>
  <c r="F12" i="106" s="1"/>
  <c r="O12" i="106" s="1"/>
  <c r="G10" i="87"/>
  <c r="H10" i="87"/>
  <c r="B11" i="87"/>
  <c r="C11" i="87"/>
  <c r="D11" i="87"/>
  <c r="E11" i="87"/>
  <c r="G11" i="87"/>
  <c r="H11" i="87"/>
  <c r="B12" i="87"/>
  <c r="C12" i="87"/>
  <c r="D12" i="87"/>
  <c r="E12" i="87"/>
  <c r="G12" i="87"/>
  <c r="H12" i="87"/>
  <c r="B13" i="87"/>
  <c r="C13" i="87"/>
  <c r="D13" i="87"/>
  <c r="E13" i="87"/>
  <c r="K13" i="87" s="1"/>
  <c r="F15" i="106" s="1"/>
  <c r="O15" i="106" s="1"/>
  <c r="G13" i="87"/>
  <c r="H13" i="87"/>
  <c r="B14" i="87"/>
  <c r="C14" i="87"/>
  <c r="D14" i="87"/>
  <c r="E14" i="87"/>
  <c r="G14" i="87"/>
  <c r="H14" i="87"/>
  <c r="B15" i="87"/>
  <c r="C15" i="87"/>
  <c r="D15" i="87"/>
  <c r="E15" i="87"/>
  <c r="G15" i="87"/>
  <c r="H15" i="87"/>
  <c r="B16" i="87"/>
  <c r="C16" i="87"/>
  <c r="D16" i="87"/>
  <c r="E16" i="87"/>
  <c r="G16" i="87"/>
  <c r="H16" i="87"/>
  <c r="B17" i="87"/>
  <c r="C17" i="87"/>
  <c r="D17" i="87"/>
  <c r="E17" i="87"/>
  <c r="I17" i="87" s="1"/>
  <c r="G17" i="87"/>
  <c r="H17" i="87"/>
  <c r="B18" i="87"/>
  <c r="C18" i="87"/>
  <c r="D18" i="87"/>
  <c r="E18" i="87"/>
  <c r="K18" i="87" s="1"/>
  <c r="F20" i="106" s="1"/>
  <c r="O20" i="106" s="1"/>
  <c r="G18" i="87"/>
  <c r="H18" i="87"/>
  <c r="B19" i="87"/>
  <c r="C19" i="87"/>
  <c r="D19" i="87"/>
  <c r="E19" i="87"/>
  <c r="G19" i="87"/>
  <c r="H19" i="87"/>
  <c r="B20" i="87"/>
  <c r="C20" i="87"/>
  <c r="D20" i="87"/>
  <c r="E20" i="87"/>
  <c r="G20" i="87"/>
  <c r="H20" i="87"/>
  <c r="B21" i="87"/>
  <c r="C21" i="87"/>
  <c r="D21" i="87"/>
  <c r="E21" i="87"/>
  <c r="G21" i="87"/>
  <c r="H21" i="87"/>
  <c r="H5" i="87"/>
  <c r="I5" i="87" s="1"/>
  <c r="G5" i="87"/>
  <c r="E5" i="87"/>
  <c r="D5" i="87"/>
  <c r="C5" i="87"/>
  <c r="B5" i="87"/>
  <c r="K21" i="87"/>
  <c r="F23" i="106" s="1"/>
  <c r="O23" i="106" s="1"/>
  <c r="K19" i="87"/>
  <c r="F21" i="106" s="1"/>
  <c r="O21" i="106" s="1"/>
  <c r="K17" i="87"/>
  <c r="F19" i="106" s="1"/>
  <c r="O19" i="106" s="1"/>
  <c r="K15" i="87"/>
  <c r="F17" i="106" s="1"/>
  <c r="O17" i="106" s="1"/>
  <c r="K11" i="87"/>
  <c r="F13" i="106" s="1"/>
  <c r="O13" i="106" s="1"/>
  <c r="K9" i="87"/>
  <c r="F11" i="106" s="1"/>
  <c r="O11" i="106" s="1"/>
  <c r="K5" i="87"/>
  <c r="F7" i="106" s="1"/>
  <c r="B6" i="86"/>
  <c r="C6" i="86"/>
  <c r="D6" i="86"/>
  <c r="E6" i="86"/>
  <c r="K6" i="86" s="1"/>
  <c r="F8" i="105" s="1"/>
  <c r="O8" i="105" s="1"/>
  <c r="G6" i="86"/>
  <c r="H6" i="86"/>
  <c r="B7" i="86"/>
  <c r="C7" i="86"/>
  <c r="D7" i="86"/>
  <c r="E7" i="86"/>
  <c r="K7" i="86" s="1"/>
  <c r="F9" i="105" s="1"/>
  <c r="O9" i="105" s="1"/>
  <c r="G7" i="86"/>
  <c r="H7" i="86"/>
  <c r="B8" i="86"/>
  <c r="C8" i="86"/>
  <c r="D8" i="86"/>
  <c r="E8" i="86"/>
  <c r="G8" i="86"/>
  <c r="H8" i="86"/>
  <c r="B9" i="86"/>
  <c r="C9" i="86"/>
  <c r="D9" i="86"/>
  <c r="E9" i="86"/>
  <c r="G9" i="86"/>
  <c r="H9" i="86"/>
  <c r="B10" i="86"/>
  <c r="C10" i="86"/>
  <c r="D10" i="86"/>
  <c r="E10" i="86"/>
  <c r="G10" i="86"/>
  <c r="H10" i="86"/>
  <c r="B11" i="86"/>
  <c r="C11" i="86"/>
  <c r="D11" i="86"/>
  <c r="E11" i="86"/>
  <c r="G11" i="86"/>
  <c r="H11" i="86"/>
  <c r="B12" i="86"/>
  <c r="C12" i="86"/>
  <c r="D12" i="86"/>
  <c r="E12" i="86"/>
  <c r="G12" i="86"/>
  <c r="H12" i="86"/>
  <c r="B13" i="86"/>
  <c r="C13" i="86"/>
  <c r="D13" i="86"/>
  <c r="E13" i="86"/>
  <c r="G13" i="86"/>
  <c r="H13" i="86"/>
  <c r="B14" i="86"/>
  <c r="C14" i="86"/>
  <c r="D14" i="86"/>
  <c r="E14" i="86"/>
  <c r="K14" i="86" s="1"/>
  <c r="F16" i="105" s="1"/>
  <c r="O16" i="105" s="1"/>
  <c r="G14" i="86"/>
  <c r="H14" i="86"/>
  <c r="B15" i="86"/>
  <c r="C15" i="86"/>
  <c r="D15" i="86"/>
  <c r="E15" i="86"/>
  <c r="K15" i="86" s="1"/>
  <c r="F17" i="105" s="1"/>
  <c r="O17" i="105" s="1"/>
  <c r="G15" i="86"/>
  <c r="H15" i="86"/>
  <c r="B16" i="86"/>
  <c r="C16" i="86"/>
  <c r="D16" i="86"/>
  <c r="E16" i="86"/>
  <c r="G16" i="86"/>
  <c r="H16" i="86"/>
  <c r="B17" i="86"/>
  <c r="C17" i="86"/>
  <c r="D17" i="86"/>
  <c r="E17" i="86"/>
  <c r="G17" i="86"/>
  <c r="H17" i="86"/>
  <c r="B18" i="86"/>
  <c r="C18" i="86"/>
  <c r="D18" i="86"/>
  <c r="E18" i="86"/>
  <c r="G18" i="86"/>
  <c r="H18" i="86"/>
  <c r="B19" i="86"/>
  <c r="C19" i="86"/>
  <c r="D19" i="86"/>
  <c r="E19" i="86"/>
  <c r="G19" i="86"/>
  <c r="H19" i="86"/>
  <c r="B20" i="86"/>
  <c r="C20" i="86"/>
  <c r="D20" i="86"/>
  <c r="E20" i="86"/>
  <c r="G20" i="86"/>
  <c r="H20" i="86"/>
  <c r="B21" i="86"/>
  <c r="C21" i="86"/>
  <c r="D21" i="86"/>
  <c r="E21" i="86"/>
  <c r="G21" i="86"/>
  <c r="H21" i="86"/>
  <c r="H5" i="86"/>
  <c r="I5" i="86" s="1"/>
  <c r="G5" i="86"/>
  <c r="E5" i="86"/>
  <c r="D5" i="86"/>
  <c r="C5" i="86"/>
  <c r="B5" i="86"/>
  <c r="K21" i="86"/>
  <c r="F23" i="105" s="1"/>
  <c r="O23" i="105" s="1"/>
  <c r="K19" i="86"/>
  <c r="F21" i="105" s="1"/>
  <c r="O21" i="105" s="1"/>
  <c r="K18" i="86"/>
  <c r="F20" i="105" s="1"/>
  <c r="O20" i="105" s="1"/>
  <c r="K17" i="86"/>
  <c r="F19" i="105" s="1"/>
  <c r="O19" i="105" s="1"/>
  <c r="K13" i="86"/>
  <c r="F15" i="105" s="1"/>
  <c r="O15" i="105" s="1"/>
  <c r="K11" i="86"/>
  <c r="F13" i="105" s="1"/>
  <c r="O13" i="105" s="1"/>
  <c r="K10" i="86"/>
  <c r="F12" i="105" s="1"/>
  <c r="O12" i="105" s="1"/>
  <c r="K9" i="86"/>
  <c r="F11" i="105" s="1"/>
  <c r="O11" i="105" s="1"/>
  <c r="K5" i="86"/>
  <c r="F7" i="105" s="1"/>
  <c r="B6" i="85"/>
  <c r="C6" i="85"/>
  <c r="D6" i="85"/>
  <c r="E6" i="85"/>
  <c r="K6" i="85" s="1"/>
  <c r="F8" i="102" s="1"/>
  <c r="G6" i="85"/>
  <c r="H6" i="85"/>
  <c r="B7" i="85"/>
  <c r="C7" i="85"/>
  <c r="D7" i="85"/>
  <c r="E7" i="85"/>
  <c r="I7" i="85" s="1"/>
  <c r="G7" i="85"/>
  <c r="H7" i="85"/>
  <c r="B8" i="85"/>
  <c r="C8" i="85"/>
  <c r="D8" i="85"/>
  <c r="E8" i="85"/>
  <c r="I8" i="85" s="1"/>
  <c r="G8" i="85"/>
  <c r="H8" i="85"/>
  <c r="B9" i="85"/>
  <c r="C9" i="85"/>
  <c r="D9" i="85"/>
  <c r="E9" i="85"/>
  <c r="I9" i="85" s="1"/>
  <c r="G9" i="85"/>
  <c r="H9" i="85"/>
  <c r="B10" i="85"/>
  <c r="C10" i="85"/>
  <c r="D10" i="85"/>
  <c r="E10" i="85"/>
  <c r="I10" i="85" s="1"/>
  <c r="G10" i="85"/>
  <c r="H10" i="85"/>
  <c r="B11" i="85"/>
  <c r="C11" i="85"/>
  <c r="D11" i="85"/>
  <c r="E11" i="85"/>
  <c r="K11" i="85" s="1"/>
  <c r="F13" i="102" s="1"/>
  <c r="G11" i="85"/>
  <c r="H11" i="85"/>
  <c r="B12" i="85"/>
  <c r="C12" i="85"/>
  <c r="D12" i="85"/>
  <c r="E12" i="85"/>
  <c r="I12" i="85" s="1"/>
  <c r="G12" i="85"/>
  <c r="H12" i="85"/>
  <c r="B13" i="85"/>
  <c r="C13" i="85"/>
  <c r="D13" i="85"/>
  <c r="E13" i="85"/>
  <c r="I13" i="85" s="1"/>
  <c r="G13" i="85"/>
  <c r="H13" i="85"/>
  <c r="B14" i="85"/>
  <c r="C14" i="85"/>
  <c r="D14" i="85"/>
  <c r="E14" i="85"/>
  <c r="I14" i="85" s="1"/>
  <c r="G14" i="85"/>
  <c r="H14" i="85"/>
  <c r="B15" i="85"/>
  <c r="C15" i="85"/>
  <c r="D15" i="85"/>
  <c r="E15" i="85"/>
  <c r="I15" i="85" s="1"/>
  <c r="G15" i="85"/>
  <c r="H15" i="85"/>
  <c r="B16" i="85"/>
  <c r="C16" i="85"/>
  <c r="D16" i="85"/>
  <c r="E16" i="85"/>
  <c r="I16" i="85" s="1"/>
  <c r="G16" i="85"/>
  <c r="H16" i="85"/>
  <c r="B17" i="85"/>
  <c r="C17" i="85"/>
  <c r="D17" i="85"/>
  <c r="E17" i="85"/>
  <c r="K17" i="85" s="1"/>
  <c r="F19" i="102" s="1"/>
  <c r="G17" i="85"/>
  <c r="H17" i="85"/>
  <c r="B18" i="85"/>
  <c r="C18" i="85"/>
  <c r="D18" i="85"/>
  <c r="E18" i="85"/>
  <c r="K18" i="85" s="1"/>
  <c r="F20" i="102" s="1"/>
  <c r="G18" i="85"/>
  <c r="H18" i="85"/>
  <c r="B19" i="85"/>
  <c r="C19" i="85"/>
  <c r="D19" i="85"/>
  <c r="E19" i="85"/>
  <c r="I19" i="85" s="1"/>
  <c r="G19" i="85"/>
  <c r="H19" i="85"/>
  <c r="B20" i="85"/>
  <c r="C20" i="85"/>
  <c r="D20" i="85"/>
  <c r="E20" i="85"/>
  <c r="I20" i="85" s="1"/>
  <c r="G20" i="85"/>
  <c r="H20" i="85"/>
  <c r="B21" i="85"/>
  <c r="C21" i="85"/>
  <c r="D21" i="85"/>
  <c r="E21" i="85"/>
  <c r="I21" i="85" s="1"/>
  <c r="G21" i="85"/>
  <c r="H21" i="85"/>
  <c r="H5" i="85"/>
  <c r="G5" i="85"/>
  <c r="E5" i="85"/>
  <c r="I5" i="85" s="1"/>
  <c r="D5" i="85"/>
  <c r="C5" i="85"/>
  <c r="B5" i="85"/>
  <c r="K15" i="85"/>
  <c r="F17" i="102" s="1"/>
  <c r="K5" i="85"/>
  <c r="F7" i="102" s="1"/>
  <c r="B6" i="84"/>
  <c r="C6" i="84"/>
  <c r="D6" i="84"/>
  <c r="E6" i="84"/>
  <c r="I6" i="84" s="1"/>
  <c r="G6" i="84"/>
  <c r="H6" i="84"/>
  <c r="B7" i="84"/>
  <c r="C7" i="84"/>
  <c r="D7" i="84"/>
  <c r="E7" i="84"/>
  <c r="K7" i="84" s="1"/>
  <c r="F9" i="101" s="1"/>
  <c r="G7" i="84"/>
  <c r="H7" i="84"/>
  <c r="B8" i="84"/>
  <c r="C8" i="84"/>
  <c r="D8" i="84"/>
  <c r="E8" i="84"/>
  <c r="I8" i="84" s="1"/>
  <c r="G8" i="84"/>
  <c r="H8" i="84"/>
  <c r="B9" i="84"/>
  <c r="C9" i="84"/>
  <c r="D9" i="84"/>
  <c r="E9" i="84"/>
  <c r="K9" i="84" s="1"/>
  <c r="F11" i="101" s="1"/>
  <c r="G9" i="84"/>
  <c r="H9" i="84"/>
  <c r="B10" i="84"/>
  <c r="C10" i="84"/>
  <c r="D10" i="84"/>
  <c r="E10" i="84"/>
  <c r="I10" i="84" s="1"/>
  <c r="G10" i="84"/>
  <c r="H10" i="84"/>
  <c r="B11" i="84"/>
  <c r="C11" i="84"/>
  <c r="D11" i="84"/>
  <c r="E11" i="84"/>
  <c r="K11" i="84" s="1"/>
  <c r="F13" i="101" s="1"/>
  <c r="G11" i="84"/>
  <c r="H11" i="84"/>
  <c r="B12" i="84"/>
  <c r="C12" i="84"/>
  <c r="D12" i="84"/>
  <c r="E12" i="84"/>
  <c r="I12" i="84" s="1"/>
  <c r="G12" i="84"/>
  <c r="H12" i="84"/>
  <c r="B13" i="84"/>
  <c r="C13" i="84"/>
  <c r="D13" i="84"/>
  <c r="E13" i="84"/>
  <c r="K13" i="84" s="1"/>
  <c r="F15" i="101" s="1"/>
  <c r="O15" i="101" s="1"/>
  <c r="G13" i="84"/>
  <c r="H13" i="84"/>
  <c r="B14" i="84"/>
  <c r="C14" i="84"/>
  <c r="D14" i="84"/>
  <c r="E14" i="84"/>
  <c r="K14" i="84" s="1"/>
  <c r="F16" i="101" s="1"/>
  <c r="G14" i="84"/>
  <c r="H14" i="84"/>
  <c r="B15" i="84"/>
  <c r="C15" i="84"/>
  <c r="D15" i="84"/>
  <c r="E15" i="84"/>
  <c r="K15" i="84" s="1"/>
  <c r="F17" i="101" s="1"/>
  <c r="G15" i="84"/>
  <c r="H15" i="84"/>
  <c r="B16" i="84"/>
  <c r="C16" i="84"/>
  <c r="D16" i="84"/>
  <c r="E16" i="84"/>
  <c r="I16" i="84" s="1"/>
  <c r="G16" i="84"/>
  <c r="H16" i="84"/>
  <c r="B17" i="84"/>
  <c r="C17" i="84"/>
  <c r="D17" i="84"/>
  <c r="E17" i="84"/>
  <c r="K17" i="84" s="1"/>
  <c r="F19" i="101" s="1"/>
  <c r="G17" i="84"/>
  <c r="H17" i="84"/>
  <c r="B18" i="84"/>
  <c r="C18" i="84"/>
  <c r="D18" i="84"/>
  <c r="E18" i="84"/>
  <c r="I18" i="84" s="1"/>
  <c r="G18" i="84"/>
  <c r="H18" i="84"/>
  <c r="B19" i="84"/>
  <c r="C19" i="84"/>
  <c r="D19" i="84"/>
  <c r="E19" i="84"/>
  <c r="K19" i="84" s="1"/>
  <c r="F21" i="101" s="1"/>
  <c r="G19" i="84"/>
  <c r="H19" i="84"/>
  <c r="B20" i="84"/>
  <c r="C20" i="84"/>
  <c r="D20" i="84"/>
  <c r="E20" i="84"/>
  <c r="I20" i="84" s="1"/>
  <c r="G20" i="84"/>
  <c r="H20" i="84"/>
  <c r="B21" i="84"/>
  <c r="C21" i="84"/>
  <c r="D21" i="84"/>
  <c r="E21" i="84"/>
  <c r="K21" i="84" s="1"/>
  <c r="F23" i="101" s="1"/>
  <c r="G21" i="84"/>
  <c r="H21" i="84"/>
  <c r="H5" i="84"/>
  <c r="G5" i="84"/>
  <c r="E5" i="84"/>
  <c r="K5" i="84" s="1"/>
  <c r="F7" i="101" s="1"/>
  <c r="D5" i="84"/>
  <c r="C5" i="84"/>
  <c r="B5" i="84"/>
  <c r="I21" i="84"/>
  <c r="I15" i="84"/>
  <c r="I9" i="84"/>
  <c r="B6" i="83"/>
  <c r="C6" i="83"/>
  <c r="D6" i="83"/>
  <c r="E6" i="83"/>
  <c r="G6" i="83"/>
  <c r="H6" i="83"/>
  <c r="B7" i="83"/>
  <c r="C7" i="83"/>
  <c r="D7" i="83"/>
  <c r="E7" i="83"/>
  <c r="G7" i="83"/>
  <c r="H7" i="83"/>
  <c r="B8" i="83"/>
  <c r="C8" i="83"/>
  <c r="D8" i="83"/>
  <c r="E8" i="83"/>
  <c r="K8" i="83" s="1"/>
  <c r="F10" i="100" s="1"/>
  <c r="G8" i="83"/>
  <c r="H8" i="83"/>
  <c r="B9" i="83"/>
  <c r="C9" i="83"/>
  <c r="D9" i="83"/>
  <c r="E9" i="83"/>
  <c r="G9" i="83"/>
  <c r="H9" i="83"/>
  <c r="B10" i="83"/>
  <c r="C10" i="83"/>
  <c r="D10" i="83"/>
  <c r="E10" i="83"/>
  <c r="G10" i="83"/>
  <c r="H10" i="83"/>
  <c r="B11" i="83"/>
  <c r="C11" i="83"/>
  <c r="D11" i="83"/>
  <c r="E11" i="83"/>
  <c r="K11" i="83" s="1"/>
  <c r="F13" i="100" s="1"/>
  <c r="G11" i="83"/>
  <c r="H11" i="83"/>
  <c r="I11" i="83" s="1"/>
  <c r="B12" i="83"/>
  <c r="C12" i="83"/>
  <c r="D12" i="83"/>
  <c r="E12" i="83"/>
  <c r="G12" i="83"/>
  <c r="H12" i="83"/>
  <c r="B13" i="83"/>
  <c r="C13" i="83"/>
  <c r="D13" i="83"/>
  <c r="E13" i="83"/>
  <c r="G13" i="83"/>
  <c r="H13" i="83"/>
  <c r="B14" i="83"/>
  <c r="C14" i="83"/>
  <c r="D14" i="83"/>
  <c r="E14" i="83"/>
  <c r="G14" i="83"/>
  <c r="H14" i="83"/>
  <c r="B15" i="83"/>
  <c r="C15" i="83"/>
  <c r="D15" i="83"/>
  <c r="E15" i="83"/>
  <c r="G15" i="83"/>
  <c r="H15" i="83"/>
  <c r="B16" i="83"/>
  <c r="C16" i="83"/>
  <c r="D16" i="83"/>
  <c r="E16" i="83"/>
  <c r="G16" i="83"/>
  <c r="H16" i="83"/>
  <c r="B17" i="83"/>
  <c r="C17" i="83"/>
  <c r="D17" i="83"/>
  <c r="E17" i="83"/>
  <c r="K17" i="83" s="1"/>
  <c r="F19" i="100" s="1"/>
  <c r="G17" i="83"/>
  <c r="H17" i="83"/>
  <c r="B18" i="83"/>
  <c r="C18" i="83"/>
  <c r="D18" i="83"/>
  <c r="E18" i="83"/>
  <c r="K18" i="83" s="1"/>
  <c r="F20" i="100" s="1"/>
  <c r="G18" i="83"/>
  <c r="H18" i="83"/>
  <c r="B19" i="83"/>
  <c r="C19" i="83"/>
  <c r="D19" i="83"/>
  <c r="E19" i="83"/>
  <c r="K19" i="83" s="1"/>
  <c r="F21" i="100" s="1"/>
  <c r="G19" i="83"/>
  <c r="H19" i="83"/>
  <c r="B20" i="83"/>
  <c r="C20" i="83"/>
  <c r="D20" i="83"/>
  <c r="E20" i="83"/>
  <c r="G20" i="83"/>
  <c r="H20" i="83"/>
  <c r="B21" i="83"/>
  <c r="C21" i="83"/>
  <c r="D21" i="83"/>
  <c r="E21" i="83"/>
  <c r="G21" i="83"/>
  <c r="H21" i="83"/>
  <c r="H5" i="83"/>
  <c r="G5" i="83"/>
  <c r="E5" i="83"/>
  <c r="K5" i="83" s="1"/>
  <c r="F7" i="100" s="1"/>
  <c r="D5" i="83"/>
  <c r="C5" i="83"/>
  <c r="B5" i="83"/>
  <c r="K15" i="83"/>
  <c r="F17" i="100" s="1"/>
  <c r="K9" i="83"/>
  <c r="F11" i="100" s="1"/>
  <c r="K7" i="83"/>
  <c r="F9" i="100" s="1"/>
  <c r="B6" i="82"/>
  <c r="C6" i="82"/>
  <c r="D6" i="82"/>
  <c r="E6" i="82"/>
  <c r="K6" i="82" s="1"/>
  <c r="F8" i="99" s="1"/>
  <c r="G6" i="82"/>
  <c r="H6" i="82"/>
  <c r="B7" i="82"/>
  <c r="C7" i="82"/>
  <c r="D7" i="82"/>
  <c r="E7" i="82"/>
  <c r="G7" i="82"/>
  <c r="H7" i="82"/>
  <c r="B8" i="82"/>
  <c r="C8" i="82"/>
  <c r="D8" i="82"/>
  <c r="E8" i="82"/>
  <c r="G8" i="82"/>
  <c r="H8" i="82"/>
  <c r="B9" i="82"/>
  <c r="C9" i="82"/>
  <c r="D9" i="82"/>
  <c r="E9" i="82"/>
  <c r="K9" i="82" s="1"/>
  <c r="F11" i="99" s="1"/>
  <c r="G9" i="82"/>
  <c r="H9" i="82"/>
  <c r="B10" i="82"/>
  <c r="C10" i="82"/>
  <c r="D10" i="82"/>
  <c r="E10" i="82"/>
  <c r="K10" i="82" s="1"/>
  <c r="F12" i="99" s="1"/>
  <c r="G10" i="82"/>
  <c r="H10" i="82"/>
  <c r="B11" i="82"/>
  <c r="C11" i="82"/>
  <c r="D11" i="82"/>
  <c r="E11" i="82"/>
  <c r="G11" i="82"/>
  <c r="H11" i="82"/>
  <c r="B12" i="82"/>
  <c r="C12" i="82"/>
  <c r="D12" i="82"/>
  <c r="E12" i="82"/>
  <c r="G12" i="82"/>
  <c r="H12" i="82"/>
  <c r="B13" i="82"/>
  <c r="C13" i="82"/>
  <c r="D13" i="82"/>
  <c r="E13" i="82"/>
  <c r="K13" i="82" s="1"/>
  <c r="F15" i="99" s="1"/>
  <c r="G13" i="82"/>
  <c r="H13" i="82"/>
  <c r="B14" i="82"/>
  <c r="C14" i="82"/>
  <c r="D14" i="82"/>
  <c r="E14" i="82"/>
  <c r="K14" i="82" s="1"/>
  <c r="F16" i="99" s="1"/>
  <c r="G14" i="82"/>
  <c r="H14" i="82"/>
  <c r="B15" i="82"/>
  <c r="C15" i="82"/>
  <c r="D15" i="82"/>
  <c r="E15" i="82"/>
  <c r="G15" i="82"/>
  <c r="H15" i="82"/>
  <c r="B16" i="82"/>
  <c r="C16" i="82"/>
  <c r="D16" i="82"/>
  <c r="E16" i="82"/>
  <c r="K16" i="82" s="1"/>
  <c r="F18" i="99" s="1"/>
  <c r="G16" i="82"/>
  <c r="H16" i="82"/>
  <c r="B17" i="82"/>
  <c r="C17" i="82"/>
  <c r="D17" i="82"/>
  <c r="E17" i="82"/>
  <c r="I17" i="82" s="1"/>
  <c r="G17" i="82"/>
  <c r="H17" i="82"/>
  <c r="B18" i="82"/>
  <c r="C18" i="82"/>
  <c r="D18" i="82"/>
  <c r="E18" i="82"/>
  <c r="G18" i="82"/>
  <c r="H18" i="82"/>
  <c r="B19" i="82"/>
  <c r="C19" i="82"/>
  <c r="D19" i="82"/>
  <c r="E19" i="82"/>
  <c r="G19" i="82"/>
  <c r="H19" i="82"/>
  <c r="B20" i="82"/>
  <c r="C20" i="82"/>
  <c r="D20" i="82"/>
  <c r="E20" i="82"/>
  <c r="K20" i="82" s="1"/>
  <c r="F22" i="99" s="1"/>
  <c r="G20" i="82"/>
  <c r="H20" i="82"/>
  <c r="B21" i="82"/>
  <c r="C21" i="82"/>
  <c r="D21" i="82"/>
  <c r="E21" i="82"/>
  <c r="G21" i="82"/>
  <c r="H21" i="82"/>
  <c r="H5" i="82"/>
  <c r="G5" i="82"/>
  <c r="E5" i="82"/>
  <c r="D5" i="82"/>
  <c r="C5" i="82"/>
  <c r="B5" i="82"/>
  <c r="K21" i="82"/>
  <c r="F23" i="99" s="1"/>
  <c r="K19" i="82"/>
  <c r="F21" i="99" s="1"/>
  <c r="K17" i="82"/>
  <c r="F19" i="99" s="1"/>
  <c r="K15" i="82"/>
  <c r="F17" i="99" s="1"/>
  <c r="I11" i="82"/>
  <c r="K11" i="82"/>
  <c r="F13" i="99" s="1"/>
  <c r="K7" i="82"/>
  <c r="F9" i="99" s="1"/>
  <c r="K5" i="82"/>
  <c r="F7" i="99" s="1"/>
  <c r="B6" i="81"/>
  <c r="C6" i="81"/>
  <c r="D6" i="81"/>
  <c r="E6" i="81"/>
  <c r="I6" i="81" s="1"/>
  <c r="G6" i="81"/>
  <c r="H6" i="81"/>
  <c r="B7" i="81"/>
  <c r="C7" i="81"/>
  <c r="D7" i="81"/>
  <c r="E7" i="81"/>
  <c r="G7" i="81"/>
  <c r="H7" i="81"/>
  <c r="B8" i="81"/>
  <c r="C8" i="81"/>
  <c r="D8" i="81"/>
  <c r="E8" i="81"/>
  <c r="I8" i="81" s="1"/>
  <c r="G8" i="81"/>
  <c r="H8" i="81"/>
  <c r="B9" i="81"/>
  <c r="C9" i="81"/>
  <c r="D9" i="81"/>
  <c r="E9" i="81"/>
  <c r="K9" i="81" s="1"/>
  <c r="F11" i="98" s="1"/>
  <c r="G9" i="81"/>
  <c r="H9" i="81"/>
  <c r="B10" i="81"/>
  <c r="C10" i="81"/>
  <c r="D10" i="81"/>
  <c r="E10" i="81"/>
  <c r="I10" i="81" s="1"/>
  <c r="G10" i="81"/>
  <c r="H10" i="81"/>
  <c r="B11" i="81"/>
  <c r="C11" i="81"/>
  <c r="D11" i="81"/>
  <c r="E11" i="81"/>
  <c r="K11" i="81" s="1"/>
  <c r="F13" i="98" s="1"/>
  <c r="G11" i="81"/>
  <c r="H11" i="81"/>
  <c r="B12" i="81"/>
  <c r="C12" i="81"/>
  <c r="D12" i="81"/>
  <c r="E12" i="81"/>
  <c r="I12" i="81" s="1"/>
  <c r="G12" i="81"/>
  <c r="H12" i="81"/>
  <c r="B13" i="81"/>
  <c r="C13" i="81"/>
  <c r="D13" i="81"/>
  <c r="E13" i="81"/>
  <c r="K13" i="81" s="1"/>
  <c r="F15" i="98" s="1"/>
  <c r="G13" i="81"/>
  <c r="H13" i="81"/>
  <c r="B14" i="81"/>
  <c r="C14" i="81"/>
  <c r="D14" i="81"/>
  <c r="E14" i="81"/>
  <c r="I14" i="81" s="1"/>
  <c r="G14" i="81"/>
  <c r="H14" i="81"/>
  <c r="B15" i="81"/>
  <c r="C15" i="81"/>
  <c r="D15" i="81"/>
  <c r="E15" i="81"/>
  <c r="K15" i="81" s="1"/>
  <c r="F17" i="98" s="1"/>
  <c r="G15" i="81"/>
  <c r="H15" i="81"/>
  <c r="B16" i="81"/>
  <c r="C16" i="81"/>
  <c r="D16" i="81"/>
  <c r="E16" i="81"/>
  <c r="I16" i="81" s="1"/>
  <c r="G16" i="81"/>
  <c r="H16" i="81"/>
  <c r="B17" i="81"/>
  <c r="C17" i="81"/>
  <c r="D17" i="81"/>
  <c r="E17" i="81"/>
  <c r="K17" i="81" s="1"/>
  <c r="F19" i="98" s="1"/>
  <c r="G17" i="81"/>
  <c r="H17" i="81"/>
  <c r="B18" i="81"/>
  <c r="C18" i="81"/>
  <c r="D18" i="81"/>
  <c r="E18" i="81"/>
  <c r="I18" i="81" s="1"/>
  <c r="G18" i="81"/>
  <c r="H18" i="81"/>
  <c r="B19" i="81"/>
  <c r="C19" i="81"/>
  <c r="D19" i="81"/>
  <c r="E19" i="81"/>
  <c r="K19" i="81" s="1"/>
  <c r="F21" i="98" s="1"/>
  <c r="G19" i="81"/>
  <c r="H19" i="81"/>
  <c r="B20" i="81"/>
  <c r="C20" i="81"/>
  <c r="D20" i="81"/>
  <c r="E20" i="81"/>
  <c r="I20" i="81" s="1"/>
  <c r="G20" i="81"/>
  <c r="H20" i="81"/>
  <c r="B21" i="81"/>
  <c r="C21" i="81"/>
  <c r="D21" i="81"/>
  <c r="E21" i="81"/>
  <c r="G21" i="81"/>
  <c r="H21" i="81"/>
  <c r="H5" i="81"/>
  <c r="G5" i="81"/>
  <c r="E5" i="81"/>
  <c r="D5" i="81"/>
  <c r="C5" i="81"/>
  <c r="B5" i="81"/>
  <c r="K7" i="81"/>
  <c r="F9" i="98" s="1"/>
  <c r="K5" i="81"/>
  <c r="F7" i="98" s="1"/>
  <c r="B6" i="80"/>
  <c r="C6" i="80"/>
  <c r="D6" i="80"/>
  <c r="E6" i="80"/>
  <c r="G6" i="80"/>
  <c r="H6" i="80"/>
  <c r="B7" i="80"/>
  <c r="C7" i="80"/>
  <c r="D7" i="80"/>
  <c r="E7" i="80"/>
  <c r="I7" i="80" s="1"/>
  <c r="G7" i="80"/>
  <c r="H7" i="80"/>
  <c r="B8" i="80"/>
  <c r="C8" i="80"/>
  <c r="D8" i="80"/>
  <c r="E8" i="80"/>
  <c r="K8" i="80" s="1"/>
  <c r="F10" i="97" s="1"/>
  <c r="G8" i="80"/>
  <c r="H8" i="80"/>
  <c r="B9" i="80"/>
  <c r="C9" i="80"/>
  <c r="D9" i="80"/>
  <c r="E9" i="80"/>
  <c r="I9" i="80" s="1"/>
  <c r="G9" i="80"/>
  <c r="H9" i="80"/>
  <c r="B10" i="80"/>
  <c r="C10" i="80"/>
  <c r="D10" i="80"/>
  <c r="E10" i="80"/>
  <c r="G10" i="80"/>
  <c r="H10" i="80"/>
  <c r="B11" i="80"/>
  <c r="C11" i="80"/>
  <c r="D11" i="80"/>
  <c r="E11" i="80"/>
  <c r="I11" i="80" s="1"/>
  <c r="G11" i="80"/>
  <c r="H11" i="80"/>
  <c r="B12" i="80"/>
  <c r="C12" i="80"/>
  <c r="D12" i="80"/>
  <c r="E12" i="80"/>
  <c r="K12" i="80" s="1"/>
  <c r="F14" i="97" s="1"/>
  <c r="O14" i="97" s="1"/>
  <c r="G12" i="80"/>
  <c r="H12" i="80"/>
  <c r="B13" i="80"/>
  <c r="C13" i="80"/>
  <c r="D13" i="80"/>
  <c r="E13" i="80"/>
  <c r="I13" i="80" s="1"/>
  <c r="G13" i="80"/>
  <c r="H13" i="80"/>
  <c r="B14" i="80"/>
  <c r="C14" i="80"/>
  <c r="D14" i="80"/>
  <c r="E14" i="80"/>
  <c r="G14" i="80"/>
  <c r="H14" i="80"/>
  <c r="B15" i="80"/>
  <c r="C15" i="80"/>
  <c r="D15" i="80"/>
  <c r="E15" i="80"/>
  <c r="I15" i="80" s="1"/>
  <c r="G15" i="80"/>
  <c r="H15" i="80"/>
  <c r="B16" i="80"/>
  <c r="C16" i="80"/>
  <c r="D16" i="80"/>
  <c r="E16" i="80"/>
  <c r="G16" i="80"/>
  <c r="H16" i="80"/>
  <c r="B17" i="80"/>
  <c r="C17" i="80"/>
  <c r="D17" i="80"/>
  <c r="E17" i="80"/>
  <c r="I17" i="80" s="1"/>
  <c r="G17" i="80"/>
  <c r="H17" i="80"/>
  <c r="B18" i="80"/>
  <c r="C18" i="80"/>
  <c r="D18" i="80"/>
  <c r="E18" i="80"/>
  <c r="K18" i="80" s="1"/>
  <c r="F20" i="97" s="1"/>
  <c r="G18" i="80"/>
  <c r="H18" i="80"/>
  <c r="B19" i="80"/>
  <c r="C19" i="80"/>
  <c r="D19" i="80"/>
  <c r="E19" i="80"/>
  <c r="K19" i="80" s="1"/>
  <c r="F21" i="97" s="1"/>
  <c r="G19" i="80"/>
  <c r="H19" i="80"/>
  <c r="B20" i="80"/>
  <c r="C20" i="80"/>
  <c r="D20" i="80"/>
  <c r="E20" i="80"/>
  <c r="G20" i="80"/>
  <c r="H20" i="80"/>
  <c r="B21" i="80"/>
  <c r="C21" i="80"/>
  <c r="D21" i="80"/>
  <c r="E21" i="80"/>
  <c r="I21" i="80" s="1"/>
  <c r="G21" i="80"/>
  <c r="H21" i="80"/>
  <c r="H5" i="80"/>
  <c r="G5" i="80"/>
  <c r="E5" i="80"/>
  <c r="D5" i="80"/>
  <c r="C5" i="80"/>
  <c r="B5" i="80"/>
  <c r="K13" i="80"/>
  <c r="F15" i="97" s="1"/>
  <c r="O15" i="97" s="1"/>
  <c r="K11" i="80"/>
  <c r="F13" i="97" s="1"/>
  <c r="B6" i="79"/>
  <c r="C6" i="79"/>
  <c r="D6" i="79"/>
  <c r="E6" i="79"/>
  <c r="I6" i="79" s="1"/>
  <c r="G6" i="79"/>
  <c r="H6" i="79"/>
  <c r="B7" i="79"/>
  <c r="C7" i="79"/>
  <c r="D7" i="79"/>
  <c r="E7" i="79"/>
  <c r="I7" i="79" s="1"/>
  <c r="G7" i="79"/>
  <c r="H7" i="79"/>
  <c r="B8" i="79"/>
  <c r="C8" i="79"/>
  <c r="D8" i="79"/>
  <c r="E8" i="79"/>
  <c r="K8" i="79" s="1"/>
  <c r="F10" i="96" s="1"/>
  <c r="G8" i="79"/>
  <c r="H8" i="79"/>
  <c r="B9" i="79"/>
  <c r="C9" i="79"/>
  <c r="D9" i="79"/>
  <c r="E9" i="79"/>
  <c r="K9" i="79" s="1"/>
  <c r="F11" i="96" s="1"/>
  <c r="G9" i="79"/>
  <c r="H9" i="79"/>
  <c r="B10" i="79"/>
  <c r="C10" i="79"/>
  <c r="D10" i="79"/>
  <c r="E10" i="79"/>
  <c r="I10" i="79" s="1"/>
  <c r="G10" i="79"/>
  <c r="H10" i="79"/>
  <c r="B11" i="79"/>
  <c r="C11" i="79"/>
  <c r="D11" i="79"/>
  <c r="E11" i="79"/>
  <c r="I11" i="79" s="1"/>
  <c r="G11" i="79"/>
  <c r="H11" i="79"/>
  <c r="B12" i="79"/>
  <c r="C12" i="79"/>
  <c r="D12" i="79"/>
  <c r="E12" i="79"/>
  <c r="I12" i="79" s="1"/>
  <c r="G12" i="79"/>
  <c r="H12" i="79"/>
  <c r="B13" i="79"/>
  <c r="C13" i="79"/>
  <c r="D13" i="79"/>
  <c r="E13" i="79"/>
  <c r="G13" i="79"/>
  <c r="H13" i="79"/>
  <c r="B14" i="79"/>
  <c r="C14" i="79"/>
  <c r="D14" i="79"/>
  <c r="E14" i="79"/>
  <c r="K14" i="79" s="1"/>
  <c r="F16" i="96" s="1"/>
  <c r="G14" i="79"/>
  <c r="H14" i="79"/>
  <c r="B15" i="79"/>
  <c r="C15" i="79"/>
  <c r="D15" i="79"/>
  <c r="E15" i="79"/>
  <c r="I15" i="79" s="1"/>
  <c r="G15" i="79"/>
  <c r="H15" i="79"/>
  <c r="B16" i="79"/>
  <c r="C16" i="79"/>
  <c r="D16" i="79"/>
  <c r="E16" i="79"/>
  <c r="I16" i="79" s="1"/>
  <c r="G16" i="79"/>
  <c r="H16" i="79"/>
  <c r="B17" i="79"/>
  <c r="C17" i="79"/>
  <c r="D17" i="79"/>
  <c r="E17" i="79"/>
  <c r="K17" i="79" s="1"/>
  <c r="F19" i="96" s="1"/>
  <c r="G17" i="79"/>
  <c r="H17" i="79"/>
  <c r="B18" i="79"/>
  <c r="C18" i="79"/>
  <c r="D18" i="79"/>
  <c r="E18" i="79"/>
  <c r="K18" i="79" s="1"/>
  <c r="F20" i="96" s="1"/>
  <c r="G18" i="79"/>
  <c r="H18" i="79"/>
  <c r="B19" i="79"/>
  <c r="C19" i="79"/>
  <c r="D19" i="79"/>
  <c r="E19" i="79"/>
  <c r="K19" i="79" s="1"/>
  <c r="F21" i="96" s="1"/>
  <c r="G19" i="79"/>
  <c r="H19" i="79"/>
  <c r="B20" i="79"/>
  <c r="C20" i="79"/>
  <c r="D20" i="79"/>
  <c r="E20" i="79"/>
  <c r="I20" i="79" s="1"/>
  <c r="G20" i="79"/>
  <c r="H20" i="79"/>
  <c r="B21" i="79"/>
  <c r="C21" i="79"/>
  <c r="D21" i="79"/>
  <c r="E21" i="79"/>
  <c r="I21" i="79" s="1"/>
  <c r="G21" i="79"/>
  <c r="H21" i="79"/>
  <c r="H5" i="79"/>
  <c r="G5" i="79"/>
  <c r="E5" i="79"/>
  <c r="K5" i="79" s="1"/>
  <c r="F7" i="96" s="1"/>
  <c r="D5" i="79"/>
  <c r="C5" i="79"/>
  <c r="B5" i="79"/>
  <c r="K13" i="79"/>
  <c r="F15" i="96" s="1"/>
  <c r="K7" i="79"/>
  <c r="F9" i="96" s="1"/>
  <c r="B6" i="78"/>
  <c r="C6" i="78"/>
  <c r="D6" i="78"/>
  <c r="E6" i="78"/>
  <c r="G6" i="78"/>
  <c r="H6" i="78"/>
  <c r="B7" i="78"/>
  <c r="C7" i="78"/>
  <c r="D7" i="78"/>
  <c r="E7" i="78"/>
  <c r="K7" i="78" s="1"/>
  <c r="F9" i="95" s="1"/>
  <c r="G7" i="78"/>
  <c r="H7" i="78"/>
  <c r="B8" i="78"/>
  <c r="C8" i="78"/>
  <c r="D8" i="78"/>
  <c r="E8" i="78"/>
  <c r="G8" i="78"/>
  <c r="H8" i="78"/>
  <c r="B9" i="78"/>
  <c r="C9" i="78"/>
  <c r="D9" i="78"/>
  <c r="E9" i="78"/>
  <c r="K9" i="78" s="1"/>
  <c r="F11" i="95" s="1"/>
  <c r="G9" i="78"/>
  <c r="H9" i="78"/>
  <c r="B10" i="78"/>
  <c r="C10" i="78"/>
  <c r="D10" i="78"/>
  <c r="E10" i="78"/>
  <c r="G10" i="78"/>
  <c r="H10" i="78"/>
  <c r="B11" i="78"/>
  <c r="C11" i="78"/>
  <c r="D11" i="78"/>
  <c r="E11" i="78"/>
  <c r="K11" i="78" s="1"/>
  <c r="F13" i="95" s="1"/>
  <c r="G11" i="78"/>
  <c r="H11" i="78"/>
  <c r="B12" i="78"/>
  <c r="C12" i="78"/>
  <c r="D12" i="78"/>
  <c r="E12" i="78"/>
  <c r="G12" i="78"/>
  <c r="H12" i="78"/>
  <c r="B13" i="78"/>
  <c r="C13" i="78"/>
  <c r="D13" i="78"/>
  <c r="E13" i="78"/>
  <c r="G13" i="78"/>
  <c r="H13" i="78"/>
  <c r="B14" i="78"/>
  <c r="C14" i="78"/>
  <c r="D14" i="78"/>
  <c r="E14" i="78"/>
  <c r="G14" i="78"/>
  <c r="H14" i="78"/>
  <c r="B15" i="78"/>
  <c r="C15" i="78"/>
  <c r="D15" i="78"/>
  <c r="E15" i="78"/>
  <c r="K15" i="78" s="1"/>
  <c r="F17" i="95" s="1"/>
  <c r="G15" i="78"/>
  <c r="H15" i="78"/>
  <c r="B16" i="78"/>
  <c r="C16" i="78"/>
  <c r="D16" i="78"/>
  <c r="E16" i="78"/>
  <c r="G16" i="78"/>
  <c r="H16" i="78"/>
  <c r="B17" i="78"/>
  <c r="C17" i="78"/>
  <c r="D17" i="78"/>
  <c r="E17" i="78"/>
  <c r="K17" i="78" s="1"/>
  <c r="F19" i="95" s="1"/>
  <c r="G17" i="78"/>
  <c r="H17" i="78"/>
  <c r="B18" i="78"/>
  <c r="C18" i="78"/>
  <c r="D18" i="78"/>
  <c r="E18" i="78"/>
  <c r="G18" i="78"/>
  <c r="H18" i="78"/>
  <c r="B19" i="78"/>
  <c r="C19" i="78"/>
  <c r="D19" i="78"/>
  <c r="E19" i="78"/>
  <c r="K19" i="78" s="1"/>
  <c r="F21" i="95" s="1"/>
  <c r="G19" i="78"/>
  <c r="H19" i="78"/>
  <c r="B20" i="78"/>
  <c r="C20" i="78"/>
  <c r="D20" i="78"/>
  <c r="E20" i="78"/>
  <c r="G20" i="78"/>
  <c r="H20" i="78"/>
  <c r="B21" i="78"/>
  <c r="C21" i="78"/>
  <c r="D21" i="78"/>
  <c r="E21" i="78"/>
  <c r="K21" i="78" s="1"/>
  <c r="F23" i="95" s="1"/>
  <c r="G21" i="78"/>
  <c r="H21" i="78"/>
  <c r="H5" i="78"/>
  <c r="I5" i="78" s="1"/>
  <c r="G5" i="78"/>
  <c r="E5" i="78"/>
  <c r="D5" i="78"/>
  <c r="C5" i="78"/>
  <c r="B5" i="78"/>
  <c r="K13" i="78"/>
  <c r="F15" i="95" s="1"/>
  <c r="K5" i="78"/>
  <c r="F7" i="95" s="1"/>
  <c r="B6" i="77"/>
  <c r="C6" i="77"/>
  <c r="D6" i="77"/>
  <c r="E6" i="77"/>
  <c r="K6" i="77" s="1"/>
  <c r="F8" i="94" s="1"/>
  <c r="G6" i="77"/>
  <c r="H6" i="77"/>
  <c r="B7" i="77"/>
  <c r="C7" i="77"/>
  <c r="D7" i="77"/>
  <c r="E7" i="77"/>
  <c r="K7" i="77" s="1"/>
  <c r="F9" i="94" s="1"/>
  <c r="G7" i="77"/>
  <c r="H7" i="77"/>
  <c r="B8" i="77"/>
  <c r="C8" i="77"/>
  <c r="D8" i="77"/>
  <c r="E8" i="77"/>
  <c r="K8" i="77" s="1"/>
  <c r="F10" i="94" s="1"/>
  <c r="G8" i="77"/>
  <c r="H8" i="77"/>
  <c r="B9" i="77"/>
  <c r="C9" i="77"/>
  <c r="D9" i="77"/>
  <c r="E9" i="77"/>
  <c r="G9" i="77"/>
  <c r="H9" i="77"/>
  <c r="B10" i="77"/>
  <c r="C10" i="77"/>
  <c r="D10" i="77"/>
  <c r="E10" i="77"/>
  <c r="K10" i="77" s="1"/>
  <c r="F12" i="94" s="1"/>
  <c r="G10" i="77"/>
  <c r="H10" i="77"/>
  <c r="B11" i="77"/>
  <c r="C11" i="77"/>
  <c r="D11" i="77"/>
  <c r="E11" i="77"/>
  <c r="K11" i="77" s="1"/>
  <c r="F13" i="94" s="1"/>
  <c r="G11" i="77"/>
  <c r="H11" i="77"/>
  <c r="B12" i="77"/>
  <c r="C12" i="77"/>
  <c r="D12" i="77"/>
  <c r="E12" i="77"/>
  <c r="K12" i="77" s="1"/>
  <c r="F14" i="94" s="1"/>
  <c r="G12" i="77"/>
  <c r="H12" i="77"/>
  <c r="B13" i="77"/>
  <c r="C13" i="77"/>
  <c r="D13" i="77"/>
  <c r="E13" i="77"/>
  <c r="K13" i="77" s="1"/>
  <c r="F15" i="94" s="1"/>
  <c r="G13" i="77"/>
  <c r="H13" i="77"/>
  <c r="B14" i="77"/>
  <c r="C14" i="77"/>
  <c r="D14" i="77"/>
  <c r="E14" i="77"/>
  <c r="K14" i="77" s="1"/>
  <c r="F16" i="94" s="1"/>
  <c r="G14" i="77"/>
  <c r="H14" i="77"/>
  <c r="B15" i="77"/>
  <c r="C15" i="77"/>
  <c r="D15" i="77"/>
  <c r="E15" i="77"/>
  <c r="K15" i="77" s="1"/>
  <c r="F17" i="94" s="1"/>
  <c r="G15" i="77"/>
  <c r="H15" i="77"/>
  <c r="B16" i="77"/>
  <c r="C16" i="77"/>
  <c r="D16" i="77"/>
  <c r="E16" i="77"/>
  <c r="K16" i="77" s="1"/>
  <c r="F18" i="94" s="1"/>
  <c r="G16" i="77"/>
  <c r="H16" i="77"/>
  <c r="B17" i="77"/>
  <c r="C17" i="77"/>
  <c r="D17" i="77"/>
  <c r="E17" i="77"/>
  <c r="K17" i="77" s="1"/>
  <c r="F19" i="94" s="1"/>
  <c r="G17" i="77"/>
  <c r="H17" i="77"/>
  <c r="B18" i="77"/>
  <c r="C18" i="77"/>
  <c r="D18" i="77"/>
  <c r="E18" i="77"/>
  <c r="K18" i="77" s="1"/>
  <c r="F20" i="94" s="1"/>
  <c r="G18" i="77"/>
  <c r="H18" i="77"/>
  <c r="B19" i="77"/>
  <c r="C19" i="77"/>
  <c r="D19" i="77"/>
  <c r="E19" i="77"/>
  <c r="K19" i="77" s="1"/>
  <c r="F21" i="94" s="1"/>
  <c r="G19" i="77"/>
  <c r="H19" i="77"/>
  <c r="B20" i="77"/>
  <c r="C20" i="77"/>
  <c r="D20" i="77"/>
  <c r="E20" i="77"/>
  <c r="K20" i="77" s="1"/>
  <c r="F22" i="94" s="1"/>
  <c r="G20" i="77"/>
  <c r="H20" i="77"/>
  <c r="B21" i="77"/>
  <c r="C21" i="77"/>
  <c r="D21" i="77"/>
  <c r="E21" i="77"/>
  <c r="K21" i="77" s="1"/>
  <c r="F23" i="94" s="1"/>
  <c r="G21" i="77"/>
  <c r="H21" i="77"/>
  <c r="H5" i="77"/>
  <c r="G5" i="77"/>
  <c r="E5" i="77"/>
  <c r="K5" i="77" s="1"/>
  <c r="F7" i="94" s="1"/>
  <c r="D5" i="77"/>
  <c r="C5" i="77"/>
  <c r="B5" i="77"/>
  <c r="K9" i="77"/>
  <c r="F11" i="94" s="1"/>
  <c r="B6" i="76"/>
  <c r="C6" i="76"/>
  <c r="D6" i="76"/>
  <c r="E6" i="76"/>
  <c r="G6" i="76"/>
  <c r="H6" i="76"/>
  <c r="B7" i="76"/>
  <c r="C7" i="76"/>
  <c r="D7" i="76"/>
  <c r="E7" i="76"/>
  <c r="G7" i="76"/>
  <c r="H7" i="76"/>
  <c r="I7" i="76" s="1"/>
  <c r="B8" i="76"/>
  <c r="C8" i="76"/>
  <c r="D8" i="76"/>
  <c r="E8" i="76"/>
  <c r="G8" i="76"/>
  <c r="H8" i="76"/>
  <c r="B9" i="76"/>
  <c r="C9" i="76"/>
  <c r="D9" i="76"/>
  <c r="E9" i="76"/>
  <c r="K9" i="76" s="1"/>
  <c r="F11" i="93" s="1"/>
  <c r="G9" i="76"/>
  <c r="H9" i="76"/>
  <c r="I9" i="76" s="1"/>
  <c r="B10" i="76"/>
  <c r="C10" i="76"/>
  <c r="D10" i="76"/>
  <c r="E10" i="76"/>
  <c r="G10" i="76"/>
  <c r="H10" i="76"/>
  <c r="B11" i="76"/>
  <c r="C11" i="76"/>
  <c r="D11" i="76"/>
  <c r="E11" i="76"/>
  <c r="G11" i="76"/>
  <c r="H11" i="76"/>
  <c r="I11" i="76" s="1"/>
  <c r="B12" i="76"/>
  <c r="C12" i="76"/>
  <c r="D12" i="76"/>
  <c r="E12" i="76"/>
  <c r="G12" i="76"/>
  <c r="H12" i="76"/>
  <c r="B13" i="76"/>
  <c r="C13" i="76"/>
  <c r="D13" i="76"/>
  <c r="E13" i="76"/>
  <c r="G13" i="76"/>
  <c r="H13" i="76"/>
  <c r="I13" i="76" s="1"/>
  <c r="B14" i="76"/>
  <c r="C14" i="76"/>
  <c r="D14" i="76"/>
  <c r="E14" i="76"/>
  <c r="G14" i="76"/>
  <c r="H14" i="76"/>
  <c r="B15" i="76"/>
  <c r="C15" i="76"/>
  <c r="D15" i="76"/>
  <c r="E15" i="76"/>
  <c r="G15" i="76"/>
  <c r="H15" i="76"/>
  <c r="I15" i="76" s="1"/>
  <c r="B16" i="76"/>
  <c r="C16" i="76"/>
  <c r="D16" i="76"/>
  <c r="E16" i="76"/>
  <c r="G16" i="76"/>
  <c r="H16" i="76"/>
  <c r="B17" i="76"/>
  <c r="C17" i="76"/>
  <c r="D17" i="76"/>
  <c r="E17" i="76"/>
  <c r="G17" i="76"/>
  <c r="H17" i="76"/>
  <c r="I17" i="76" s="1"/>
  <c r="B18" i="76"/>
  <c r="C18" i="76"/>
  <c r="D18" i="76"/>
  <c r="E18" i="76"/>
  <c r="G18" i="76"/>
  <c r="H18" i="76"/>
  <c r="B19" i="76"/>
  <c r="C19" i="76"/>
  <c r="D19" i="76"/>
  <c r="E19" i="76"/>
  <c r="G19" i="76"/>
  <c r="H19" i="76"/>
  <c r="I19" i="76" s="1"/>
  <c r="B20" i="76"/>
  <c r="C20" i="76"/>
  <c r="D20" i="76"/>
  <c r="E20" i="76"/>
  <c r="G20" i="76"/>
  <c r="H20" i="76"/>
  <c r="B21" i="76"/>
  <c r="C21" i="76"/>
  <c r="D21" i="76"/>
  <c r="E21" i="76"/>
  <c r="K21" i="76" s="1"/>
  <c r="F23" i="93" s="1"/>
  <c r="G21" i="76"/>
  <c r="H21" i="76"/>
  <c r="I21" i="76" s="1"/>
  <c r="H5" i="76"/>
  <c r="G5" i="76"/>
  <c r="E5" i="76"/>
  <c r="I5" i="76" s="1"/>
  <c r="D5" i="76"/>
  <c r="C5" i="76"/>
  <c r="B5" i="76"/>
  <c r="K19" i="76"/>
  <c r="F21" i="93" s="1"/>
  <c r="K17" i="76"/>
  <c r="F19" i="93" s="1"/>
  <c r="K15" i="76"/>
  <c r="F17" i="93" s="1"/>
  <c r="K13" i="76"/>
  <c r="F15" i="93" s="1"/>
  <c r="K11" i="76"/>
  <c r="F13" i="93" s="1"/>
  <c r="K7" i="76"/>
  <c r="F9" i="93" s="1"/>
  <c r="B6" i="75"/>
  <c r="C6" i="75"/>
  <c r="D6" i="75"/>
  <c r="E6" i="75"/>
  <c r="G6" i="75"/>
  <c r="H6" i="75"/>
  <c r="B7" i="75"/>
  <c r="C7" i="75"/>
  <c r="D7" i="75"/>
  <c r="E7" i="75"/>
  <c r="K7" i="75" s="1"/>
  <c r="F9" i="92" s="1"/>
  <c r="G7" i="75"/>
  <c r="H7" i="75"/>
  <c r="B8" i="75"/>
  <c r="C8" i="75"/>
  <c r="D8" i="75"/>
  <c r="E8" i="75"/>
  <c r="G8" i="75"/>
  <c r="H8" i="75"/>
  <c r="B9" i="75"/>
  <c r="C9" i="75"/>
  <c r="D9" i="75"/>
  <c r="E9" i="75"/>
  <c r="K9" i="75" s="1"/>
  <c r="F11" i="92" s="1"/>
  <c r="G9" i="75"/>
  <c r="H9" i="75"/>
  <c r="B10" i="75"/>
  <c r="C10" i="75"/>
  <c r="D10" i="75"/>
  <c r="E10" i="75"/>
  <c r="G10" i="75"/>
  <c r="H10" i="75"/>
  <c r="B11" i="75"/>
  <c r="C11" i="75"/>
  <c r="D11" i="75"/>
  <c r="E11" i="75"/>
  <c r="K11" i="75" s="1"/>
  <c r="F13" i="92" s="1"/>
  <c r="G11" i="75"/>
  <c r="H11" i="75"/>
  <c r="B12" i="75"/>
  <c r="C12" i="75"/>
  <c r="D12" i="75"/>
  <c r="E12" i="75"/>
  <c r="G12" i="75"/>
  <c r="H12" i="75"/>
  <c r="B13" i="75"/>
  <c r="C13" i="75"/>
  <c r="D13" i="75"/>
  <c r="E13" i="75"/>
  <c r="K13" i="75" s="1"/>
  <c r="F15" i="92" s="1"/>
  <c r="G13" i="75"/>
  <c r="H13" i="75"/>
  <c r="B14" i="75"/>
  <c r="C14" i="75"/>
  <c r="D14" i="75"/>
  <c r="E14" i="75"/>
  <c r="G14" i="75"/>
  <c r="H14" i="75"/>
  <c r="B15" i="75"/>
  <c r="C15" i="75"/>
  <c r="D15" i="75"/>
  <c r="E15" i="75"/>
  <c r="G15" i="75"/>
  <c r="H15" i="75"/>
  <c r="B16" i="75"/>
  <c r="C16" i="75"/>
  <c r="D16" i="75"/>
  <c r="E16" i="75"/>
  <c r="G16" i="75"/>
  <c r="H16" i="75"/>
  <c r="B17" i="75"/>
  <c r="C17" i="75"/>
  <c r="D17" i="75"/>
  <c r="E17" i="75"/>
  <c r="K17" i="75" s="1"/>
  <c r="F19" i="92" s="1"/>
  <c r="G17" i="75"/>
  <c r="H17" i="75"/>
  <c r="B18" i="75"/>
  <c r="C18" i="75"/>
  <c r="D18" i="75"/>
  <c r="E18" i="75"/>
  <c r="G18" i="75"/>
  <c r="H18" i="75"/>
  <c r="B19" i="75"/>
  <c r="C19" i="75"/>
  <c r="D19" i="75"/>
  <c r="E19" i="75"/>
  <c r="K19" i="75" s="1"/>
  <c r="F21" i="92" s="1"/>
  <c r="G19" i="75"/>
  <c r="H19" i="75"/>
  <c r="B20" i="75"/>
  <c r="C20" i="75"/>
  <c r="D20" i="75"/>
  <c r="E20" i="75"/>
  <c r="G20" i="75"/>
  <c r="H20" i="75"/>
  <c r="B21" i="75"/>
  <c r="C21" i="75"/>
  <c r="D21" i="75"/>
  <c r="E21" i="75"/>
  <c r="G21" i="75"/>
  <c r="H21" i="75"/>
  <c r="H5" i="75"/>
  <c r="I5" i="75" s="1"/>
  <c r="G5" i="75"/>
  <c r="E5" i="75"/>
  <c r="K5" i="75" s="1"/>
  <c r="F7" i="92" s="1"/>
  <c r="D5" i="75"/>
  <c r="C5" i="75"/>
  <c r="B5" i="75"/>
  <c r="K15" i="75"/>
  <c r="F17" i="92" s="1"/>
  <c r="O17" i="92" s="1"/>
  <c r="B6" i="74"/>
  <c r="C6" i="74"/>
  <c r="D6" i="74"/>
  <c r="E6" i="74"/>
  <c r="G6" i="74"/>
  <c r="H6" i="74"/>
  <c r="B7" i="74"/>
  <c r="C7" i="74"/>
  <c r="D7" i="74"/>
  <c r="E7" i="74"/>
  <c r="G7" i="74"/>
  <c r="H7" i="74"/>
  <c r="I7" i="74" s="1"/>
  <c r="B8" i="74"/>
  <c r="C8" i="74"/>
  <c r="D8" i="74"/>
  <c r="E8" i="74"/>
  <c r="G8" i="74"/>
  <c r="H8" i="74"/>
  <c r="B9" i="74"/>
  <c r="C9" i="74"/>
  <c r="D9" i="74"/>
  <c r="E9" i="74"/>
  <c r="G9" i="74"/>
  <c r="H9" i="74"/>
  <c r="I9" i="74" s="1"/>
  <c r="B10" i="74"/>
  <c r="C10" i="74"/>
  <c r="D10" i="74"/>
  <c r="E10" i="74"/>
  <c r="G10" i="74"/>
  <c r="H10" i="74"/>
  <c r="B11" i="74"/>
  <c r="C11" i="74"/>
  <c r="D11" i="74"/>
  <c r="E11" i="74"/>
  <c r="G11" i="74"/>
  <c r="H11" i="74"/>
  <c r="I11" i="74" s="1"/>
  <c r="B12" i="74"/>
  <c r="C12" i="74"/>
  <c r="D12" i="74"/>
  <c r="E12" i="74"/>
  <c r="G12" i="74"/>
  <c r="H12" i="74"/>
  <c r="B13" i="74"/>
  <c r="C13" i="74"/>
  <c r="D13" i="74"/>
  <c r="E13" i="74"/>
  <c r="G13" i="74"/>
  <c r="H13" i="74"/>
  <c r="I13" i="74" s="1"/>
  <c r="B14" i="74"/>
  <c r="C14" i="74"/>
  <c r="D14" i="74"/>
  <c r="E14" i="74"/>
  <c r="G14" i="74"/>
  <c r="H14" i="74"/>
  <c r="B15" i="74"/>
  <c r="C15" i="74"/>
  <c r="D15" i="74"/>
  <c r="E15" i="74"/>
  <c r="G15" i="74"/>
  <c r="H15" i="74"/>
  <c r="I15" i="74" s="1"/>
  <c r="B16" i="74"/>
  <c r="C16" i="74"/>
  <c r="D16" i="74"/>
  <c r="E16" i="74"/>
  <c r="G16" i="74"/>
  <c r="H16" i="74"/>
  <c r="B17" i="74"/>
  <c r="C17" i="74"/>
  <c r="D17" i="74"/>
  <c r="E17" i="74"/>
  <c r="G17" i="74"/>
  <c r="H17" i="74"/>
  <c r="I17" i="74" s="1"/>
  <c r="B18" i="74"/>
  <c r="C18" i="74"/>
  <c r="D18" i="74"/>
  <c r="E18" i="74"/>
  <c r="G18" i="74"/>
  <c r="H18" i="74"/>
  <c r="B19" i="74"/>
  <c r="C19" i="74"/>
  <c r="D19" i="74"/>
  <c r="E19" i="74"/>
  <c r="G19" i="74"/>
  <c r="H19" i="74"/>
  <c r="I19" i="74" s="1"/>
  <c r="B20" i="74"/>
  <c r="C20" i="74"/>
  <c r="D20" i="74"/>
  <c r="E20" i="74"/>
  <c r="G20" i="74"/>
  <c r="H20" i="74"/>
  <c r="B21" i="74"/>
  <c r="C21" i="74"/>
  <c r="D21" i="74"/>
  <c r="E21" i="74"/>
  <c r="G21" i="74"/>
  <c r="H21" i="74"/>
  <c r="I21" i="74" s="1"/>
  <c r="H5" i="74"/>
  <c r="I5" i="74" s="1"/>
  <c r="G5" i="74"/>
  <c r="E5" i="74"/>
  <c r="K5" i="74" s="1"/>
  <c r="F7" i="91" s="1"/>
  <c r="D5" i="74"/>
  <c r="C5" i="74"/>
  <c r="B5" i="74"/>
  <c r="K21" i="74"/>
  <c r="F23" i="91" s="1"/>
  <c r="K19" i="74"/>
  <c r="F21" i="91" s="1"/>
  <c r="K17" i="74"/>
  <c r="F19" i="91" s="1"/>
  <c r="K15" i="74"/>
  <c r="F17" i="91" s="1"/>
  <c r="K13" i="74"/>
  <c r="F15" i="91" s="1"/>
  <c r="K11" i="74"/>
  <c r="F13" i="91" s="1"/>
  <c r="O13" i="91" s="1"/>
  <c r="K9" i="74"/>
  <c r="F11" i="91" s="1"/>
  <c r="K7" i="74"/>
  <c r="F9" i="91" s="1"/>
  <c r="B6" i="73"/>
  <c r="C6" i="73"/>
  <c r="D6" i="73"/>
  <c r="E6" i="73"/>
  <c r="G6" i="73"/>
  <c r="H6" i="73"/>
  <c r="B7" i="73"/>
  <c r="C7" i="73"/>
  <c r="D7" i="73"/>
  <c r="E7" i="73"/>
  <c r="G7" i="73"/>
  <c r="H7" i="73"/>
  <c r="I7" i="73" s="1"/>
  <c r="B8" i="73"/>
  <c r="C8" i="73"/>
  <c r="D8" i="73"/>
  <c r="E8" i="73"/>
  <c r="G8" i="73"/>
  <c r="H8" i="73"/>
  <c r="B9" i="73"/>
  <c r="C9" i="73"/>
  <c r="D9" i="73"/>
  <c r="E9" i="73"/>
  <c r="G9" i="73"/>
  <c r="H9" i="73"/>
  <c r="I9" i="73" s="1"/>
  <c r="B10" i="73"/>
  <c r="C10" i="73"/>
  <c r="D10" i="73"/>
  <c r="E10" i="73"/>
  <c r="G10" i="73"/>
  <c r="H10" i="73"/>
  <c r="B11" i="73"/>
  <c r="C11" i="73"/>
  <c r="D11" i="73"/>
  <c r="E11" i="73"/>
  <c r="G11" i="73"/>
  <c r="H11" i="73"/>
  <c r="B12" i="73"/>
  <c r="C12" i="73"/>
  <c r="D12" i="73"/>
  <c r="E12" i="73"/>
  <c r="G12" i="73"/>
  <c r="H12" i="73"/>
  <c r="B13" i="73"/>
  <c r="C13" i="73"/>
  <c r="D13" i="73"/>
  <c r="E13" i="73"/>
  <c r="G13" i="73"/>
  <c r="H13" i="73"/>
  <c r="I13" i="73" s="1"/>
  <c r="B14" i="73"/>
  <c r="C14" i="73"/>
  <c r="D14" i="73"/>
  <c r="E14" i="73"/>
  <c r="G14" i="73"/>
  <c r="H14" i="73"/>
  <c r="B15" i="73"/>
  <c r="C15" i="73"/>
  <c r="D15" i="73"/>
  <c r="E15" i="73"/>
  <c r="G15" i="73"/>
  <c r="H15" i="73"/>
  <c r="I15" i="73" s="1"/>
  <c r="B16" i="73"/>
  <c r="C16" i="73"/>
  <c r="D16" i="73"/>
  <c r="E16" i="73"/>
  <c r="G16" i="73"/>
  <c r="H16" i="73"/>
  <c r="B17" i="73"/>
  <c r="C17" i="73"/>
  <c r="D17" i="73"/>
  <c r="E17" i="73"/>
  <c r="G17" i="73"/>
  <c r="H17" i="73"/>
  <c r="B18" i="73"/>
  <c r="C18" i="73"/>
  <c r="D18" i="73"/>
  <c r="E18" i="73"/>
  <c r="G18" i="73"/>
  <c r="H18" i="73"/>
  <c r="B19" i="73"/>
  <c r="C19" i="73"/>
  <c r="D19" i="73"/>
  <c r="E19" i="73"/>
  <c r="I19" i="73" s="1"/>
  <c r="G19" i="73"/>
  <c r="H19" i="73"/>
  <c r="B20" i="73"/>
  <c r="C20" i="73"/>
  <c r="D20" i="73"/>
  <c r="E20" i="73"/>
  <c r="G20" i="73"/>
  <c r="H20" i="73"/>
  <c r="B21" i="73"/>
  <c r="C21" i="73"/>
  <c r="D21" i="73"/>
  <c r="E21" i="73"/>
  <c r="G21" i="73"/>
  <c r="H21" i="73"/>
  <c r="I21" i="73" s="1"/>
  <c r="H5" i="73"/>
  <c r="G5" i="73"/>
  <c r="E5" i="73"/>
  <c r="K5" i="73" s="1"/>
  <c r="F7" i="90" s="1"/>
  <c r="D5" i="73"/>
  <c r="C5" i="73"/>
  <c r="B5" i="73"/>
  <c r="K21" i="73"/>
  <c r="F23" i="90" s="1"/>
  <c r="K19" i="73"/>
  <c r="F21" i="90" s="1"/>
  <c r="K15" i="73"/>
  <c r="F17" i="90" s="1"/>
  <c r="K13" i="73"/>
  <c r="F15" i="90" s="1"/>
  <c r="K9" i="73"/>
  <c r="F11" i="90" s="1"/>
  <c r="K7" i="73"/>
  <c r="F9" i="90" s="1"/>
  <c r="B6" i="72"/>
  <c r="C6" i="72"/>
  <c r="D6" i="72"/>
  <c r="E6" i="72"/>
  <c r="I6" i="72" s="1"/>
  <c r="G6" i="72"/>
  <c r="H6" i="72"/>
  <c r="B7" i="72"/>
  <c r="C7" i="72"/>
  <c r="D7" i="72"/>
  <c r="E7" i="72"/>
  <c r="I7" i="72" s="1"/>
  <c r="G7" i="72"/>
  <c r="H7" i="72"/>
  <c r="B8" i="72"/>
  <c r="C8" i="72"/>
  <c r="D8" i="72"/>
  <c r="E8" i="72"/>
  <c r="I8" i="72" s="1"/>
  <c r="G8" i="72"/>
  <c r="H8" i="72"/>
  <c r="B9" i="72"/>
  <c r="C9" i="72"/>
  <c r="D9" i="72"/>
  <c r="E9" i="72"/>
  <c r="K9" i="72" s="1"/>
  <c r="F11" i="89" s="1"/>
  <c r="G9" i="72"/>
  <c r="H9" i="72"/>
  <c r="B10" i="72"/>
  <c r="C10" i="72"/>
  <c r="D10" i="72"/>
  <c r="E10" i="72"/>
  <c r="I10" i="72" s="1"/>
  <c r="G10" i="72"/>
  <c r="H10" i="72"/>
  <c r="B11" i="72"/>
  <c r="C11" i="72"/>
  <c r="D11" i="72"/>
  <c r="E11" i="72"/>
  <c r="I11" i="72" s="1"/>
  <c r="G11" i="72"/>
  <c r="H11" i="72"/>
  <c r="B12" i="72"/>
  <c r="C12" i="72"/>
  <c r="D12" i="72"/>
  <c r="E12" i="72"/>
  <c r="I12" i="72" s="1"/>
  <c r="G12" i="72"/>
  <c r="H12" i="72"/>
  <c r="B13" i="72"/>
  <c r="C13" i="72"/>
  <c r="D13" i="72"/>
  <c r="E13" i="72"/>
  <c r="I13" i="72" s="1"/>
  <c r="G13" i="72"/>
  <c r="H13" i="72"/>
  <c r="B14" i="72"/>
  <c r="C14" i="72"/>
  <c r="D14" i="72"/>
  <c r="E14" i="72"/>
  <c r="I14" i="72" s="1"/>
  <c r="G14" i="72"/>
  <c r="H14" i="72"/>
  <c r="B15" i="72"/>
  <c r="C15" i="72"/>
  <c r="D15" i="72"/>
  <c r="E15" i="72"/>
  <c r="K15" i="72" s="1"/>
  <c r="F17" i="89" s="1"/>
  <c r="G15" i="72"/>
  <c r="H15" i="72"/>
  <c r="B16" i="72"/>
  <c r="C16" i="72"/>
  <c r="D16" i="72"/>
  <c r="E16" i="72"/>
  <c r="I16" i="72" s="1"/>
  <c r="G16" i="72"/>
  <c r="H16" i="72"/>
  <c r="B17" i="72"/>
  <c r="C17" i="72"/>
  <c r="D17" i="72"/>
  <c r="E17" i="72"/>
  <c r="I17" i="72" s="1"/>
  <c r="G17" i="72"/>
  <c r="H17" i="72"/>
  <c r="B18" i="72"/>
  <c r="C18" i="72"/>
  <c r="D18" i="72"/>
  <c r="E18" i="72"/>
  <c r="I18" i="72" s="1"/>
  <c r="G18" i="72"/>
  <c r="H18" i="72"/>
  <c r="B19" i="72"/>
  <c r="C19" i="72"/>
  <c r="D19" i="72"/>
  <c r="E19" i="72"/>
  <c r="I19" i="72" s="1"/>
  <c r="G19" i="72"/>
  <c r="H19" i="72"/>
  <c r="B20" i="72"/>
  <c r="C20" i="72"/>
  <c r="D20" i="72"/>
  <c r="E20" i="72"/>
  <c r="I20" i="72" s="1"/>
  <c r="G20" i="72"/>
  <c r="H20" i="72"/>
  <c r="B21" i="72"/>
  <c r="C21" i="72"/>
  <c r="D21" i="72"/>
  <c r="E21" i="72"/>
  <c r="I21" i="72" s="1"/>
  <c r="G21" i="72"/>
  <c r="H21" i="72"/>
  <c r="H5" i="72"/>
  <c r="G5" i="72"/>
  <c r="E5" i="72"/>
  <c r="K5" i="72" s="1"/>
  <c r="F7" i="89" s="1"/>
  <c r="D5" i="72"/>
  <c r="C5" i="72"/>
  <c r="B5" i="72"/>
  <c r="K13" i="72"/>
  <c r="F15" i="89" s="1"/>
  <c r="I9" i="72"/>
  <c r="L15" i="89" l="1"/>
  <c r="L17" i="89"/>
  <c r="L19" i="89"/>
  <c r="L21" i="89"/>
  <c r="L22" i="91"/>
  <c r="H24" i="90"/>
  <c r="L22" i="90"/>
  <c r="L21" i="91"/>
  <c r="L11" i="98"/>
  <c r="L22" i="98"/>
  <c r="O19" i="101"/>
  <c r="H24" i="99"/>
  <c r="O11" i="101"/>
  <c r="H24" i="100"/>
  <c r="O22" i="94"/>
  <c r="O14" i="94"/>
  <c r="O12" i="94"/>
  <c r="O9" i="94"/>
  <c r="O19" i="102"/>
  <c r="O13" i="102"/>
  <c r="O11" i="98"/>
  <c r="O13" i="92"/>
  <c r="O21" i="94"/>
  <c r="O10" i="94"/>
  <c r="H24" i="102"/>
  <c r="H24" i="97"/>
  <c r="L7" i="92"/>
  <c r="O7" i="92" s="1"/>
  <c r="O20" i="100"/>
  <c r="O20" i="97"/>
  <c r="L7" i="99"/>
  <c r="O7" i="99" s="1"/>
  <c r="O21" i="92"/>
  <c r="H24" i="101"/>
  <c r="O20" i="94"/>
  <c r="O16" i="94"/>
  <c r="O13" i="94"/>
  <c r="O8" i="94"/>
  <c r="L7" i="89"/>
  <c r="O7" i="89" s="1"/>
  <c r="J24" i="92"/>
  <c r="O15" i="98"/>
  <c r="O17" i="91"/>
  <c r="O9" i="101"/>
  <c r="O19" i="98"/>
  <c r="O13" i="101"/>
  <c r="O7" i="101"/>
  <c r="O17" i="102"/>
  <c r="J24" i="102"/>
  <c r="I11" i="88"/>
  <c r="K13" i="88"/>
  <c r="F15" i="107" s="1"/>
  <c r="O15" i="107" s="1"/>
  <c r="K7" i="88"/>
  <c r="F9" i="107" s="1"/>
  <c r="O9" i="107" s="1"/>
  <c r="I17" i="88"/>
  <c r="K19" i="88"/>
  <c r="F21" i="107" s="1"/>
  <c r="O21" i="107" s="1"/>
  <c r="I21" i="87"/>
  <c r="I19" i="87"/>
  <c r="I15" i="87"/>
  <c r="I13" i="87"/>
  <c r="I11" i="87"/>
  <c r="I9" i="87"/>
  <c r="I7" i="87"/>
  <c r="I15" i="86"/>
  <c r="I21" i="86"/>
  <c r="I19" i="86"/>
  <c r="I17" i="86"/>
  <c r="I13" i="86"/>
  <c r="I11" i="86"/>
  <c r="I9" i="86"/>
  <c r="I7" i="86"/>
  <c r="I17" i="85"/>
  <c r="K7" i="85"/>
  <c r="F9" i="102" s="1"/>
  <c r="O9" i="102" s="1"/>
  <c r="K9" i="85"/>
  <c r="F11" i="102" s="1"/>
  <c r="O11" i="102" s="1"/>
  <c r="K21" i="85"/>
  <c r="F23" i="102" s="1"/>
  <c r="O23" i="102" s="1"/>
  <c r="O20" i="102"/>
  <c r="K19" i="85"/>
  <c r="F21" i="102" s="1"/>
  <c r="O21" i="102" s="1"/>
  <c r="I11" i="85"/>
  <c r="K13" i="85"/>
  <c r="F15" i="102" s="1"/>
  <c r="O15" i="102" s="1"/>
  <c r="O17" i="101"/>
  <c r="I17" i="84"/>
  <c r="O17" i="100"/>
  <c r="I21" i="83"/>
  <c r="I20" i="83"/>
  <c r="I19" i="83"/>
  <c r="I16" i="83"/>
  <c r="I15" i="83"/>
  <c r="I14" i="83"/>
  <c r="I13" i="83"/>
  <c r="I12" i="83"/>
  <c r="I10" i="83"/>
  <c r="I9" i="83"/>
  <c r="I7" i="83"/>
  <c r="I6" i="83"/>
  <c r="K13" i="83"/>
  <c r="F15" i="100" s="1"/>
  <c r="O15" i="100" s="1"/>
  <c r="I21" i="82"/>
  <c r="I19" i="82"/>
  <c r="I15" i="82"/>
  <c r="I13" i="82"/>
  <c r="I9" i="82"/>
  <c r="I7" i="82"/>
  <c r="O22" i="99"/>
  <c r="O16" i="99"/>
  <c r="I5" i="82"/>
  <c r="O8" i="99"/>
  <c r="O19" i="99"/>
  <c r="O13" i="99"/>
  <c r="I5" i="81"/>
  <c r="O9" i="98"/>
  <c r="K7" i="80"/>
  <c r="F9" i="97" s="1"/>
  <c r="O9" i="97" s="1"/>
  <c r="K21" i="80"/>
  <c r="F23" i="97" s="1"/>
  <c r="O23" i="97" s="1"/>
  <c r="K17" i="80"/>
  <c r="F19" i="97" s="1"/>
  <c r="O19" i="97" s="1"/>
  <c r="I19" i="80"/>
  <c r="O10" i="97"/>
  <c r="O21" i="97"/>
  <c r="I5" i="80"/>
  <c r="I19" i="79"/>
  <c r="I21" i="78"/>
  <c r="I19" i="78"/>
  <c r="I17" i="78"/>
  <c r="I15" i="78"/>
  <c r="I13" i="78"/>
  <c r="I11" i="78"/>
  <c r="I9" i="78"/>
  <c r="I7" i="78"/>
  <c r="O17" i="95"/>
  <c r="O17" i="93"/>
  <c r="O11" i="93"/>
  <c r="I21" i="75"/>
  <c r="I20" i="75"/>
  <c r="I18" i="75"/>
  <c r="I16" i="75"/>
  <c r="I14" i="75"/>
  <c r="I12" i="75"/>
  <c r="I10" i="75"/>
  <c r="I8" i="75"/>
  <c r="I6" i="75"/>
  <c r="I20" i="73"/>
  <c r="I18" i="73"/>
  <c r="I17" i="73"/>
  <c r="I16" i="73"/>
  <c r="I14" i="73"/>
  <c r="I12" i="73"/>
  <c r="I11" i="73"/>
  <c r="I10" i="73"/>
  <c r="I8" i="73"/>
  <c r="I6" i="73"/>
  <c r="I15" i="72"/>
  <c r="K19" i="72"/>
  <c r="F21" i="89" s="1"/>
  <c r="I5" i="72"/>
  <c r="K7" i="72"/>
  <c r="F9" i="89" s="1"/>
  <c r="O9" i="89" s="1"/>
  <c r="O7" i="91"/>
  <c r="O9" i="92"/>
  <c r="I5" i="79"/>
  <c r="O19" i="91"/>
  <c r="O9" i="91"/>
  <c r="O11" i="92"/>
  <c r="O23" i="93"/>
  <c r="O19" i="94"/>
  <c r="O17" i="98"/>
  <c r="O11" i="100"/>
  <c r="J24" i="100"/>
  <c r="I9" i="79"/>
  <c r="I19" i="75"/>
  <c r="I17" i="75"/>
  <c r="I15" i="75"/>
  <c r="I13" i="75"/>
  <c r="I11" i="75"/>
  <c r="I9" i="75"/>
  <c r="I7" i="75"/>
  <c r="K11" i="79"/>
  <c r="F13" i="96" s="1"/>
  <c r="O13" i="96" s="1"/>
  <c r="I17" i="79"/>
  <c r="I13" i="79"/>
  <c r="K5" i="80"/>
  <c r="F7" i="97" s="1"/>
  <c r="O7" i="97" s="1"/>
  <c r="I21" i="81"/>
  <c r="K21" i="81"/>
  <c r="F23" i="98" s="1"/>
  <c r="O23" i="98" s="1"/>
  <c r="K21" i="83"/>
  <c r="F23" i="100" s="1"/>
  <c r="O23" i="100" s="1"/>
  <c r="O7" i="106"/>
  <c r="I5" i="88"/>
  <c r="O15" i="91"/>
  <c r="O23" i="91"/>
  <c r="H24" i="94"/>
  <c r="O15" i="96"/>
  <c r="O21" i="98"/>
  <c r="K21" i="75"/>
  <c r="F23" i="92" s="1"/>
  <c r="O23" i="92" s="1"/>
  <c r="K21" i="72"/>
  <c r="F23" i="89" s="1"/>
  <c r="I20" i="80"/>
  <c r="I16" i="80"/>
  <c r="I14" i="80"/>
  <c r="I10" i="80"/>
  <c r="I6" i="80"/>
  <c r="O21" i="95"/>
  <c r="O15" i="95"/>
  <c r="O9" i="95"/>
  <c r="O7" i="98"/>
  <c r="H24" i="98"/>
  <c r="H24" i="92"/>
  <c r="F24" i="94"/>
  <c r="O7" i="94"/>
  <c r="O15" i="94"/>
  <c r="K11" i="72"/>
  <c r="F13" i="89" s="1"/>
  <c r="K17" i="72"/>
  <c r="F19" i="89" s="1"/>
  <c r="K11" i="73"/>
  <c r="F13" i="90" s="1"/>
  <c r="O13" i="90" s="1"/>
  <c r="K17" i="73"/>
  <c r="F19" i="90" s="1"/>
  <c r="O19" i="90" s="1"/>
  <c r="I5" i="73"/>
  <c r="I22" i="73" s="1"/>
  <c r="K5" i="76"/>
  <c r="F7" i="93" s="1"/>
  <c r="O7" i="93" s="1"/>
  <c r="I20" i="78"/>
  <c r="I18" i="78"/>
  <c r="I16" i="78"/>
  <c r="I14" i="78"/>
  <c r="I12" i="78"/>
  <c r="I10" i="78"/>
  <c r="I8" i="78"/>
  <c r="I6" i="78"/>
  <c r="K15" i="79"/>
  <c r="F17" i="96" s="1"/>
  <c r="O17" i="96" s="1"/>
  <c r="K21" i="79"/>
  <c r="F23" i="96" s="1"/>
  <c r="O23" i="96" s="1"/>
  <c r="K9" i="80"/>
  <c r="F11" i="97" s="1"/>
  <c r="O11" i="97" s="1"/>
  <c r="K15" i="80"/>
  <c r="F17" i="97" s="1"/>
  <c r="O17" i="97" s="1"/>
  <c r="O20" i="96"/>
  <c r="O11" i="96"/>
  <c r="O23" i="101"/>
  <c r="O18" i="94"/>
  <c r="I20" i="74"/>
  <c r="I18" i="74"/>
  <c r="I16" i="74"/>
  <c r="I14" i="74"/>
  <c r="I12" i="74"/>
  <c r="I10" i="74"/>
  <c r="I8" i="74"/>
  <c r="I6" i="74"/>
  <c r="I20" i="76"/>
  <c r="I18" i="76"/>
  <c r="I16" i="76"/>
  <c r="I14" i="76"/>
  <c r="I12" i="76"/>
  <c r="I10" i="76"/>
  <c r="I8" i="76"/>
  <c r="I6" i="76"/>
  <c r="I17" i="83"/>
  <c r="I5" i="83"/>
  <c r="I5" i="84"/>
  <c r="O7" i="105"/>
  <c r="O11" i="94"/>
  <c r="J24" i="91"/>
  <c r="I11" i="84"/>
  <c r="O21" i="90"/>
  <c r="O15" i="90"/>
  <c r="O9" i="90"/>
  <c r="O23" i="95"/>
  <c r="O11" i="95"/>
  <c r="O10" i="96"/>
  <c r="O13" i="98"/>
  <c r="O21" i="99"/>
  <c r="O15" i="99"/>
  <c r="O9" i="99"/>
  <c r="O10" i="100"/>
  <c r="I19" i="81"/>
  <c r="I17" i="81"/>
  <c r="I15" i="81"/>
  <c r="I13" i="81"/>
  <c r="I11" i="81"/>
  <c r="I9" i="81"/>
  <c r="I7" i="81"/>
  <c r="I13" i="84"/>
  <c r="I21" i="88"/>
  <c r="H24" i="89"/>
  <c r="O15" i="89"/>
  <c r="O23" i="90"/>
  <c r="O11" i="91"/>
  <c r="O21" i="93"/>
  <c r="O15" i="93"/>
  <c r="O23" i="94"/>
  <c r="O16" i="96"/>
  <c r="O19" i="96"/>
  <c r="O13" i="97"/>
  <c r="O21" i="100"/>
  <c r="O9" i="100"/>
  <c r="O21" i="101"/>
  <c r="O17" i="89"/>
  <c r="O19" i="93"/>
  <c r="O13" i="93"/>
  <c r="O17" i="94"/>
  <c r="O18" i="99"/>
  <c r="O12" i="99"/>
  <c r="O19" i="100"/>
  <c r="O13" i="100"/>
  <c r="O21" i="91"/>
  <c r="I18" i="82"/>
  <c r="I12" i="82"/>
  <c r="I8" i="82"/>
  <c r="I7" i="84"/>
  <c r="I19" i="84"/>
  <c r="I20" i="86"/>
  <c r="I18" i="86"/>
  <c r="I16" i="86"/>
  <c r="I14" i="86"/>
  <c r="I12" i="86"/>
  <c r="I10" i="86"/>
  <c r="I8" i="86"/>
  <c r="I6" i="86"/>
  <c r="I20" i="87"/>
  <c r="I16" i="87"/>
  <c r="I14" i="87"/>
  <c r="I12" i="87"/>
  <c r="I8" i="87"/>
  <c r="O17" i="90"/>
  <c r="O11" i="90"/>
  <c r="O19" i="92"/>
  <c r="O19" i="95"/>
  <c r="O13" i="95"/>
  <c r="O21" i="96"/>
  <c r="O9" i="96"/>
  <c r="O23" i="99"/>
  <c r="O17" i="99"/>
  <c r="O11" i="99"/>
  <c r="O16" i="101"/>
  <c r="L8" i="102"/>
  <c r="O8" i="102" s="1"/>
  <c r="O15" i="92"/>
  <c r="O7" i="107"/>
  <c r="O7" i="102"/>
  <c r="J24" i="101"/>
  <c r="O7" i="100"/>
  <c r="J24" i="99"/>
  <c r="J24" i="98"/>
  <c r="J24" i="97"/>
  <c r="J24" i="96"/>
  <c r="L7" i="96"/>
  <c r="H24" i="95"/>
  <c r="L7" i="95"/>
  <c r="J24" i="94"/>
  <c r="O9" i="93"/>
  <c r="J24" i="93"/>
  <c r="H24" i="91"/>
  <c r="J24" i="90"/>
  <c r="O7" i="90"/>
  <c r="L23" i="89"/>
  <c r="L8" i="89"/>
  <c r="J24" i="89"/>
  <c r="O11" i="89"/>
  <c r="K6" i="88"/>
  <c r="F8" i="107" s="1"/>
  <c r="O8" i="107" s="1"/>
  <c r="K12" i="88"/>
  <c r="K18" i="88"/>
  <c r="F20" i="107" s="1"/>
  <c r="O20" i="107" s="1"/>
  <c r="I8" i="88"/>
  <c r="I10" i="88"/>
  <c r="I14" i="88"/>
  <c r="I16" i="88"/>
  <c r="I20" i="88"/>
  <c r="K8" i="87"/>
  <c r="F10" i="106" s="1"/>
  <c r="O10" i="106" s="1"/>
  <c r="K12" i="87"/>
  <c r="K14" i="87"/>
  <c r="F16" i="106" s="1"/>
  <c r="O16" i="106" s="1"/>
  <c r="K16" i="87"/>
  <c r="F18" i="106" s="1"/>
  <c r="O18" i="106" s="1"/>
  <c r="K20" i="87"/>
  <c r="F22" i="106" s="1"/>
  <c r="O22" i="106" s="1"/>
  <c r="I6" i="87"/>
  <c r="I10" i="87"/>
  <c r="I18" i="87"/>
  <c r="K8" i="86"/>
  <c r="F10" i="105" s="1"/>
  <c r="O10" i="105" s="1"/>
  <c r="K12" i="86"/>
  <c r="K16" i="86"/>
  <c r="F18" i="105" s="1"/>
  <c r="O18" i="105" s="1"/>
  <c r="K20" i="86"/>
  <c r="F22" i="105" s="1"/>
  <c r="O22" i="105" s="1"/>
  <c r="K8" i="85"/>
  <c r="F10" i="102" s="1"/>
  <c r="O10" i="102" s="1"/>
  <c r="K10" i="85"/>
  <c r="F12" i="102" s="1"/>
  <c r="O12" i="102" s="1"/>
  <c r="K12" i="85"/>
  <c r="K14" i="85"/>
  <c r="F16" i="102" s="1"/>
  <c r="O16" i="102" s="1"/>
  <c r="K16" i="85"/>
  <c r="F18" i="102" s="1"/>
  <c r="O18" i="102" s="1"/>
  <c r="K20" i="85"/>
  <c r="F22" i="102" s="1"/>
  <c r="O22" i="102" s="1"/>
  <c r="I6" i="85"/>
  <c r="I18" i="85"/>
  <c r="K6" i="84"/>
  <c r="F8" i="101" s="1"/>
  <c r="O8" i="101" s="1"/>
  <c r="K8" i="84"/>
  <c r="K10" i="84"/>
  <c r="F12" i="101" s="1"/>
  <c r="O12" i="101" s="1"/>
  <c r="K12" i="84"/>
  <c r="F14" i="101" s="1"/>
  <c r="O14" i="101" s="1"/>
  <c r="I14" i="84"/>
  <c r="K16" i="84"/>
  <c r="F18" i="101" s="1"/>
  <c r="O18" i="101" s="1"/>
  <c r="K18" i="84"/>
  <c r="F20" i="101" s="1"/>
  <c r="O20" i="101" s="1"/>
  <c r="K20" i="84"/>
  <c r="F22" i="101" s="1"/>
  <c r="O22" i="101" s="1"/>
  <c r="K6" i="83"/>
  <c r="F8" i="100" s="1"/>
  <c r="O8" i="100" s="1"/>
  <c r="K10" i="83"/>
  <c r="K12" i="83"/>
  <c r="F14" i="100" s="1"/>
  <c r="O14" i="100" s="1"/>
  <c r="K14" i="83"/>
  <c r="F16" i="100" s="1"/>
  <c r="O16" i="100" s="1"/>
  <c r="K16" i="83"/>
  <c r="F18" i="100" s="1"/>
  <c r="O18" i="100" s="1"/>
  <c r="K20" i="83"/>
  <c r="F22" i="100" s="1"/>
  <c r="O22" i="100" s="1"/>
  <c r="I8" i="83"/>
  <c r="I18" i="83"/>
  <c r="K8" i="82"/>
  <c r="F10" i="99" s="1"/>
  <c r="O10" i="99" s="1"/>
  <c r="K12" i="82"/>
  <c r="F14" i="99" s="1"/>
  <c r="O14" i="99" s="1"/>
  <c r="I16" i="82"/>
  <c r="K18" i="82"/>
  <c r="I6" i="82"/>
  <c r="I10" i="82"/>
  <c r="I14" i="82"/>
  <c r="I20" i="82"/>
  <c r="K6" i="81"/>
  <c r="K8" i="81"/>
  <c r="F10" i="98" s="1"/>
  <c r="O10" i="98" s="1"/>
  <c r="K10" i="81"/>
  <c r="F12" i="98" s="1"/>
  <c r="O12" i="98" s="1"/>
  <c r="K12" i="81"/>
  <c r="F14" i="98" s="1"/>
  <c r="O14" i="98" s="1"/>
  <c r="K14" i="81"/>
  <c r="F16" i="98" s="1"/>
  <c r="O16" i="98" s="1"/>
  <c r="K16" i="81"/>
  <c r="F18" i="98" s="1"/>
  <c r="K18" i="81"/>
  <c r="F20" i="98" s="1"/>
  <c r="K20" i="81"/>
  <c r="F22" i="98" s="1"/>
  <c r="O22" i="98" s="1"/>
  <c r="K6" i="80"/>
  <c r="F8" i="97" s="1"/>
  <c r="O8" i="97" s="1"/>
  <c r="K10" i="80"/>
  <c r="K14" i="80"/>
  <c r="F16" i="97" s="1"/>
  <c r="O16" i="97" s="1"/>
  <c r="K16" i="80"/>
  <c r="F18" i="97" s="1"/>
  <c r="O18" i="97" s="1"/>
  <c r="K20" i="80"/>
  <c r="F22" i="97" s="1"/>
  <c r="O22" i="97" s="1"/>
  <c r="I8" i="80"/>
  <c r="I12" i="80"/>
  <c r="I18" i="80"/>
  <c r="K6" i="79"/>
  <c r="F8" i="96" s="1"/>
  <c r="O8" i="96" s="1"/>
  <c r="K10" i="79"/>
  <c r="K12" i="79"/>
  <c r="F14" i="96" s="1"/>
  <c r="O14" i="96" s="1"/>
  <c r="K16" i="79"/>
  <c r="F18" i="96" s="1"/>
  <c r="O18" i="96" s="1"/>
  <c r="K20" i="79"/>
  <c r="F22" i="96" s="1"/>
  <c r="O22" i="96" s="1"/>
  <c r="I8" i="79"/>
  <c r="I14" i="79"/>
  <c r="I18" i="79"/>
  <c r="K6" i="78"/>
  <c r="K8" i="78"/>
  <c r="F10" i="95" s="1"/>
  <c r="O10" i="95" s="1"/>
  <c r="K10" i="78"/>
  <c r="F12" i="95" s="1"/>
  <c r="O12" i="95" s="1"/>
  <c r="K12" i="78"/>
  <c r="F14" i="95" s="1"/>
  <c r="O14" i="95" s="1"/>
  <c r="K14" i="78"/>
  <c r="F16" i="95" s="1"/>
  <c r="O16" i="95" s="1"/>
  <c r="K16" i="78"/>
  <c r="F18" i="95" s="1"/>
  <c r="O18" i="95" s="1"/>
  <c r="K18" i="78"/>
  <c r="F20" i="95" s="1"/>
  <c r="O20" i="95" s="1"/>
  <c r="K20" i="78"/>
  <c r="F22" i="95" s="1"/>
  <c r="O22" i="95" s="1"/>
  <c r="K22" i="77"/>
  <c r="I5" i="77"/>
  <c r="I6" i="77"/>
  <c r="I7" i="77"/>
  <c r="I8" i="77"/>
  <c r="I9" i="77"/>
  <c r="I10" i="77"/>
  <c r="I11" i="77"/>
  <c r="I12" i="77"/>
  <c r="I13" i="77"/>
  <c r="I14" i="77"/>
  <c r="I15" i="77"/>
  <c r="I16" i="77"/>
  <c r="I17" i="77"/>
  <c r="I18" i="77"/>
  <c r="I19" i="77"/>
  <c r="I20" i="77"/>
  <c r="I21" i="77"/>
  <c r="K6" i="76"/>
  <c r="F8" i="93" s="1"/>
  <c r="O8" i="93" s="1"/>
  <c r="K8" i="76"/>
  <c r="K10" i="76"/>
  <c r="F12" i="93" s="1"/>
  <c r="O12" i="93" s="1"/>
  <c r="K12" i="76"/>
  <c r="F14" i="93" s="1"/>
  <c r="O14" i="93" s="1"/>
  <c r="K14" i="76"/>
  <c r="F16" i="93" s="1"/>
  <c r="O16" i="93" s="1"/>
  <c r="K16" i="76"/>
  <c r="F18" i="93" s="1"/>
  <c r="O18" i="93" s="1"/>
  <c r="K18" i="76"/>
  <c r="F20" i="93" s="1"/>
  <c r="O20" i="93" s="1"/>
  <c r="K20" i="76"/>
  <c r="F22" i="93" s="1"/>
  <c r="O22" i="93" s="1"/>
  <c r="K6" i="75"/>
  <c r="F8" i="92" s="1"/>
  <c r="O8" i="92" s="1"/>
  <c r="K8" i="75"/>
  <c r="K10" i="75"/>
  <c r="F12" i="92" s="1"/>
  <c r="O12" i="92" s="1"/>
  <c r="K12" i="75"/>
  <c r="F14" i="92" s="1"/>
  <c r="K14" i="75"/>
  <c r="F16" i="92" s="1"/>
  <c r="O16" i="92" s="1"/>
  <c r="K16" i="75"/>
  <c r="F18" i="92" s="1"/>
  <c r="O18" i="92" s="1"/>
  <c r="K18" i="75"/>
  <c r="F20" i="92" s="1"/>
  <c r="O20" i="92" s="1"/>
  <c r="K20" i="75"/>
  <c r="F22" i="92" s="1"/>
  <c r="O22" i="92" s="1"/>
  <c r="K6" i="74"/>
  <c r="K8" i="74"/>
  <c r="F10" i="91" s="1"/>
  <c r="O10" i="91" s="1"/>
  <c r="K10" i="74"/>
  <c r="F12" i="91" s="1"/>
  <c r="O12" i="91" s="1"/>
  <c r="K12" i="74"/>
  <c r="F14" i="91" s="1"/>
  <c r="O14" i="91" s="1"/>
  <c r="K14" i="74"/>
  <c r="F16" i="91" s="1"/>
  <c r="O16" i="91" s="1"/>
  <c r="K16" i="74"/>
  <c r="F18" i="91" s="1"/>
  <c r="O18" i="91" s="1"/>
  <c r="K18" i="74"/>
  <c r="F20" i="91" s="1"/>
  <c r="O20" i="91" s="1"/>
  <c r="K20" i="74"/>
  <c r="F22" i="91" s="1"/>
  <c r="O22" i="91" s="1"/>
  <c r="K6" i="73"/>
  <c r="F8" i="90" s="1"/>
  <c r="O8" i="90" s="1"/>
  <c r="K8" i="73"/>
  <c r="K10" i="73"/>
  <c r="F12" i="90" s="1"/>
  <c r="O12" i="90" s="1"/>
  <c r="K12" i="73"/>
  <c r="F14" i="90" s="1"/>
  <c r="O14" i="90" s="1"/>
  <c r="K14" i="73"/>
  <c r="F16" i="90" s="1"/>
  <c r="O16" i="90" s="1"/>
  <c r="K16" i="73"/>
  <c r="F18" i="90" s="1"/>
  <c r="O18" i="90" s="1"/>
  <c r="K18" i="73"/>
  <c r="F20" i="90" s="1"/>
  <c r="O20" i="90" s="1"/>
  <c r="K20" i="73"/>
  <c r="F22" i="90" s="1"/>
  <c r="O22" i="90" s="1"/>
  <c r="K6" i="72"/>
  <c r="F8" i="89" s="1"/>
  <c r="K8" i="72"/>
  <c r="F10" i="89" s="1"/>
  <c r="K10" i="72"/>
  <c r="K12" i="72"/>
  <c r="F14" i="89" s="1"/>
  <c r="O14" i="89" s="1"/>
  <c r="K14" i="72"/>
  <c r="F16" i="89" s="1"/>
  <c r="K16" i="72"/>
  <c r="F18" i="89" s="1"/>
  <c r="O18" i="89" s="1"/>
  <c r="K18" i="72"/>
  <c r="F20" i="89" s="1"/>
  <c r="K20" i="72"/>
  <c r="F22" i="89" s="1"/>
  <c r="I22" i="72"/>
  <c r="N2" i="61"/>
  <c r="N2" i="62"/>
  <c r="N2" i="63"/>
  <c r="N2" i="64"/>
  <c r="N2" i="65"/>
  <c r="N2" i="66"/>
  <c r="N2" i="67"/>
  <c r="N2" i="68"/>
  <c r="N2" i="69"/>
  <c r="N2" i="70"/>
  <c r="N2" i="71"/>
  <c r="N2" i="60"/>
  <c r="B2" i="61"/>
  <c r="B2" i="62"/>
  <c r="B2" i="63"/>
  <c r="B2" i="64"/>
  <c r="B2" i="65"/>
  <c r="B2" i="66"/>
  <c r="B2" i="67"/>
  <c r="B2" i="68"/>
  <c r="B2" i="69"/>
  <c r="B2" i="70"/>
  <c r="B2" i="71"/>
  <c r="B2" i="60"/>
  <c r="B2" i="58"/>
  <c r="D8" i="58"/>
  <c r="H8" i="58" s="1"/>
  <c r="D23" i="71"/>
  <c r="E23" i="71"/>
  <c r="E9" i="71"/>
  <c r="E10" i="71"/>
  <c r="E11" i="71"/>
  <c r="E12" i="71"/>
  <c r="E13" i="71"/>
  <c r="E14" i="71"/>
  <c r="E15" i="71"/>
  <c r="E16" i="71"/>
  <c r="E17" i="71"/>
  <c r="E18" i="71"/>
  <c r="E19" i="71"/>
  <c r="E20" i="71"/>
  <c r="E21" i="71"/>
  <c r="E22" i="71"/>
  <c r="E8" i="71"/>
  <c r="E7" i="71"/>
  <c r="D9" i="71"/>
  <c r="J9" i="71" s="1"/>
  <c r="D10" i="71"/>
  <c r="D11" i="71"/>
  <c r="D12" i="71"/>
  <c r="H12" i="71" s="1"/>
  <c r="D13" i="71"/>
  <c r="J13" i="71" s="1"/>
  <c r="D14" i="71"/>
  <c r="D15" i="71"/>
  <c r="D16" i="71"/>
  <c r="H16" i="71" s="1"/>
  <c r="D17" i="71"/>
  <c r="J17" i="71" s="1"/>
  <c r="D18" i="71"/>
  <c r="D19" i="71"/>
  <c r="D20" i="71"/>
  <c r="J20" i="71" s="1"/>
  <c r="D21" i="71"/>
  <c r="J21" i="71" s="1"/>
  <c r="D22" i="71"/>
  <c r="D8" i="71"/>
  <c r="D7" i="71"/>
  <c r="H7" i="71" s="1"/>
  <c r="C9" i="71"/>
  <c r="C10" i="71"/>
  <c r="C11" i="71"/>
  <c r="C12" i="71"/>
  <c r="C13" i="71"/>
  <c r="C14" i="71"/>
  <c r="C15" i="71"/>
  <c r="C16" i="71"/>
  <c r="C17" i="71"/>
  <c r="C18" i="71"/>
  <c r="C19" i="71"/>
  <c r="C20" i="71"/>
  <c r="C21" i="71"/>
  <c r="C22" i="71"/>
  <c r="C23" i="71"/>
  <c r="C8" i="71"/>
  <c r="C7" i="71"/>
  <c r="B9" i="71"/>
  <c r="B10" i="71"/>
  <c r="B11" i="71"/>
  <c r="B12" i="71"/>
  <c r="B13" i="71"/>
  <c r="B14" i="71"/>
  <c r="B15" i="71"/>
  <c r="B16" i="71"/>
  <c r="B17" i="71"/>
  <c r="B18" i="71"/>
  <c r="B19" i="71"/>
  <c r="B20" i="71"/>
  <c r="B21" i="71"/>
  <c r="B22" i="71"/>
  <c r="B23" i="71"/>
  <c r="B8" i="71"/>
  <c r="B7" i="71"/>
  <c r="A9" i="71"/>
  <c r="A10" i="71"/>
  <c r="A11" i="71"/>
  <c r="A12" i="71"/>
  <c r="A13" i="71"/>
  <c r="A14" i="71"/>
  <c r="A15" i="71"/>
  <c r="A16" i="71"/>
  <c r="A17" i="71"/>
  <c r="A18" i="71"/>
  <c r="A19" i="71"/>
  <c r="A20" i="71"/>
  <c r="A21" i="71"/>
  <c r="A22" i="71"/>
  <c r="A23" i="71"/>
  <c r="A8" i="71"/>
  <c r="A7" i="71"/>
  <c r="J7" i="71"/>
  <c r="K23" i="71"/>
  <c r="K22" i="71"/>
  <c r="K21" i="71"/>
  <c r="K20" i="71"/>
  <c r="K19" i="71"/>
  <c r="K18" i="71"/>
  <c r="K17" i="71"/>
  <c r="K16" i="71"/>
  <c r="K15" i="71"/>
  <c r="K14" i="71"/>
  <c r="K13" i="71"/>
  <c r="K12" i="71"/>
  <c r="N12" i="71" s="1"/>
  <c r="K11" i="71"/>
  <c r="K10" i="71"/>
  <c r="K9" i="71"/>
  <c r="K8" i="71"/>
  <c r="K7" i="71"/>
  <c r="L3" i="71"/>
  <c r="G3" i="71"/>
  <c r="B3" i="71"/>
  <c r="D23" i="70"/>
  <c r="H23" i="70" s="1"/>
  <c r="E23" i="70"/>
  <c r="E9" i="70"/>
  <c r="E10" i="70"/>
  <c r="E11" i="70"/>
  <c r="E12" i="70"/>
  <c r="E13" i="70"/>
  <c r="E14" i="70"/>
  <c r="E15" i="70"/>
  <c r="E16" i="70"/>
  <c r="E17" i="70"/>
  <c r="E18" i="70"/>
  <c r="E19" i="70"/>
  <c r="E20" i="70"/>
  <c r="E21" i="70"/>
  <c r="E22" i="70"/>
  <c r="E8" i="70"/>
  <c r="E7" i="70"/>
  <c r="D9" i="70"/>
  <c r="D10" i="70"/>
  <c r="D11" i="70"/>
  <c r="D12" i="70"/>
  <c r="J12" i="70" s="1"/>
  <c r="D13" i="70"/>
  <c r="J13" i="70" s="1"/>
  <c r="D14" i="70"/>
  <c r="D15" i="70"/>
  <c r="D16" i="70"/>
  <c r="H16" i="70" s="1"/>
  <c r="D17" i="70"/>
  <c r="D18" i="70"/>
  <c r="D19" i="70"/>
  <c r="D20" i="70"/>
  <c r="H20" i="70" s="1"/>
  <c r="D21" i="70"/>
  <c r="J21" i="70" s="1"/>
  <c r="D22" i="70"/>
  <c r="D8" i="70"/>
  <c r="J8" i="70" s="1"/>
  <c r="D7" i="70"/>
  <c r="H7" i="70" s="1"/>
  <c r="C9" i="70"/>
  <c r="C10" i="70"/>
  <c r="C11" i="70"/>
  <c r="C12" i="70"/>
  <c r="C13" i="70"/>
  <c r="C14" i="70"/>
  <c r="C15" i="70"/>
  <c r="C16" i="70"/>
  <c r="C17" i="70"/>
  <c r="C18" i="70"/>
  <c r="C19" i="70"/>
  <c r="C20" i="70"/>
  <c r="C21" i="70"/>
  <c r="C22" i="70"/>
  <c r="C23" i="70"/>
  <c r="C8" i="70"/>
  <c r="C7" i="70"/>
  <c r="B9" i="70"/>
  <c r="B10" i="70"/>
  <c r="B11" i="70"/>
  <c r="B12" i="70"/>
  <c r="B13" i="70"/>
  <c r="B14" i="70"/>
  <c r="B15" i="70"/>
  <c r="B16" i="70"/>
  <c r="B17" i="70"/>
  <c r="B18" i="70"/>
  <c r="B19" i="70"/>
  <c r="B20" i="70"/>
  <c r="B21" i="70"/>
  <c r="B22" i="70"/>
  <c r="B23" i="70"/>
  <c r="B8" i="70"/>
  <c r="B7" i="70"/>
  <c r="A9" i="70"/>
  <c r="A10" i="70"/>
  <c r="A11" i="70"/>
  <c r="A12" i="70"/>
  <c r="A13" i="70"/>
  <c r="A14" i="70"/>
  <c r="A15" i="70"/>
  <c r="A16" i="70"/>
  <c r="A17" i="70"/>
  <c r="A18" i="70"/>
  <c r="A19" i="70"/>
  <c r="A20" i="70"/>
  <c r="A21" i="70"/>
  <c r="A22" i="70"/>
  <c r="A23" i="70"/>
  <c r="A8" i="70"/>
  <c r="A7" i="70"/>
  <c r="K23" i="70"/>
  <c r="K22" i="70"/>
  <c r="K21" i="70"/>
  <c r="K20" i="70"/>
  <c r="K19" i="70"/>
  <c r="K18" i="70"/>
  <c r="K17" i="70"/>
  <c r="K16" i="70"/>
  <c r="K15" i="70"/>
  <c r="K14" i="70"/>
  <c r="K13" i="70"/>
  <c r="K12" i="70"/>
  <c r="K11" i="70"/>
  <c r="K10" i="70"/>
  <c r="K9" i="70"/>
  <c r="K8" i="70"/>
  <c r="K7" i="70"/>
  <c r="L3" i="70"/>
  <c r="G3" i="70"/>
  <c r="B3" i="70"/>
  <c r="E9" i="69"/>
  <c r="E10" i="69"/>
  <c r="E11" i="69"/>
  <c r="E12" i="69"/>
  <c r="E13" i="69"/>
  <c r="E14" i="69"/>
  <c r="E15" i="69"/>
  <c r="E16" i="69"/>
  <c r="E17" i="69"/>
  <c r="E18" i="69"/>
  <c r="E19" i="69"/>
  <c r="E20" i="69"/>
  <c r="E21" i="69"/>
  <c r="E22" i="69"/>
  <c r="E23" i="69"/>
  <c r="E8" i="69"/>
  <c r="E7" i="69"/>
  <c r="D9" i="69"/>
  <c r="D10" i="69"/>
  <c r="D11" i="69"/>
  <c r="H11" i="69" s="1"/>
  <c r="D12" i="69"/>
  <c r="H12" i="69" s="1"/>
  <c r="D13" i="69"/>
  <c r="D14" i="69"/>
  <c r="D15" i="69"/>
  <c r="H15" i="69" s="1"/>
  <c r="D16" i="69"/>
  <c r="H16" i="69" s="1"/>
  <c r="D17" i="69"/>
  <c r="D18" i="69"/>
  <c r="H18" i="69" s="1"/>
  <c r="D19" i="69"/>
  <c r="H19" i="69" s="1"/>
  <c r="D20" i="69"/>
  <c r="H20" i="69" s="1"/>
  <c r="D21" i="69"/>
  <c r="D22" i="69"/>
  <c r="H22" i="69" s="1"/>
  <c r="D23" i="69"/>
  <c r="H23" i="69" s="1"/>
  <c r="D8" i="69"/>
  <c r="H8" i="69" s="1"/>
  <c r="D7" i="69"/>
  <c r="H7" i="69" s="1"/>
  <c r="C9" i="69"/>
  <c r="C10" i="69"/>
  <c r="C11" i="69"/>
  <c r="C12" i="69"/>
  <c r="C13" i="69"/>
  <c r="C14" i="69"/>
  <c r="C15" i="69"/>
  <c r="C16" i="69"/>
  <c r="C17" i="69"/>
  <c r="C18" i="69"/>
  <c r="C19" i="69"/>
  <c r="C20" i="69"/>
  <c r="C21" i="69"/>
  <c r="C22" i="69"/>
  <c r="C23" i="69"/>
  <c r="C8" i="69"/>
  <c r="C7" i="69"/>
  <c r="B9" i="69"/>
  <c r="B10" i="69"/>
  <c r="B11" i="69"/>
  <c r="B12" i="69"/>
  <c r="B13" i="69"/>
  <c r="B14" i="69"/>
  <c r="B15" i="69"/>
  <c r="B16" i="69"/>
  <c r="B17" i="69"/>
  <c r="B18" i="69"/>
  <c r="B19" i="69"/>
  <c r="B20" i="69"/>
  <c r="B21" i="69"/>
  <c r="B22" i="69"/>
  <c r="B23" i="69"/>
  <c r="B8" i="69"/>
  <c r="B7" i="69"/>
  <c r="A9" i="69"/>
  <c r="A10" i="69"/>
  <c r="A11" i="69"/>
  <c r="A12" i="69"/>
  <c r="A13" i="69"/>
  <c r="A14" i="69"/>
  <c r="A15" i="69"/>
  <c r="A16" i="69"/>
  <c r="A17" i="69"/>
  <c r="A18" i="69"/>
  <c r="A19" i="69"/>
  <c r="A20" i="69"/>
  <c r="A21" i="69"/>
  <c r="A22" i="69"/>
  <c r="A23" i="69"/>
  <c r="A8" i="69"/>
  <c r="A7" i="69"/>
  <c r="K23" i="69"/>
  <c r="K22" i="69"/>
  <c r="K21" i="69"/>
  <c r="K20" i="69"/>
  <c r="K19" i="69"/>
  <c r="K18" i="69"/>
  <c r="K17" i="69"/>
  <c r="K16" i="69"/>
  <c r="K15" i="69"/>
  <c r="K14" i="69"/>
  <c r="K13" i="69"/>
  <c r="K12" i="69"/>
  <c r="K11" i="69"/>
  <c r="K10" i="69"/>
  <c r="K9" i="69"/>
  <c r="K8" i="69"/>
  <c r="K7" i="69"/>
  <c r="L3" i="69"/>
  <c r="G3" i="69"/>
  <c r="B3" i="69"/>
  <c r="D23" i="68"/>
  <c r="E23" i="68"/>
  <c r="E9" i="68"/>
  <c r="E10" i="68"/>
  <c r="E11" i="68"/>
  <c r="E12" i="68"/>
  <c r="E13" i="68"/>
  <c r="E14" i="68"/>
  <c r="E15" i="68"/>
  <c r="E16" i="68"/>
  <c r="E17" i="68"/>
  <c r="E18" i="68"/>
  <c r="E19" i="68"/>
  <c r="E20" i="68"/>
  <c r="E21" i="68"/>
  <c r="E22" i="68"/>
  <c r="E8" i="68"/>
  <c r="E7" i="68"/>
  <c r="D9" i="68"/>
  <c r="D10" i="68"/>
  <c r="D11" i="68"/>
  <c r="H11" i="68" s="1"/>
  <c r="D12" i="68"/>
  <c r="D13" i="68"/>
  <c r="D14" i="68"/>
  <c r="D15" i="68"/>
  <c r="H15" i="68" s="1"/>
  <c r="D16" i="68"/>
  <c r="J16" i="68" s="1"/>
  <c r="D17" i="68"/>
  <c r="D18" i="68"/>
  <c r="D19" i="68"/>
  <c r="D20" i="68"/>
  <c r="J20" i="68" s="1"/>
  <c r="D21" i="68"/>
  <c r="D22" i="68"/>
  <c r="D8" i="68"/>
  <c r="D7" i="68"/>
  <c r="J7" i="68" s="1"/>
  <c r="C9" i="68"/>
  <c r="C10" i="68"/>
  <c r="C11" i="68"/>
  <c r="C12" i="68"/>
  <c r="C13" i="68"/>
  <c r="C14" i="68"/>
  <c r="C15" i="68"/>
  <c r="C16" i="68"/>
  <c r="C17" i="68"/>
  <c r="C18" i="68"/>
  <c r="C19" i="68"/>
  <c r="C20" i="68"/>
  <c r="C21" i="68"/>
  <c r="C22" i="68"/>
  <c r="C23" i="68"/>
  <c r="C8" i="68"/>
  <c r="C7" i="68"/>
  <c r="B9" i="68"/>
  <c r="B10" i="68"/>
  <c r="B11" i="68"/>
  <c r="B12" i="68"/>
  <c r="B13" i="68"/>
  <c r="B14" i="68"/>
  <c r="B15" i="68"/>
  <c r="B16" i="68"/>
  <c r="B17" i="68"/>
  <c r="B18" i="68"/>
  <c r="B19" i="68"/>
  <c r="B20" i="68"/>
  <c r="B21" i="68"/>
  <c r="B22" i="68"/>
  <c r="B23" i="68"/>
  <c r="B8" i="68"/>
  <c r="B7" i="68"/>
  <c r="A9" i="68"/>
  <c r="A10" i="68"/>
  <c r="A11" i="68"/>
  <c r="A12" i="68"/>
  <c r="A13" i="68"/>
  <c r="A14" i="68"/>
  <c r="A15" i="68"/>
  <c r="A16" i="68"/>
  <c r="A17" i="68"/>
  <c r="A18" i="68"/>
  <c r="A19" i="68"/>
  <c r="A20" i="68"/>
  <c r="A21" i="68"/>
  <c r="A22" i="68"/>
  <c r="A23" i="68"/>
  <c r="A8" i="68"/>
  <c r="A7" i="68"/>
  <c r="E5" i="37"/>
  <c r="K5" i="37" s="1"/>
  <c r="F7" i="68" s="1"/>
  <c r="E6" i="37"/>
  <c r="K6" i="37" s="1"/>
  <c r="F8" i="68" s="1"/>
  <c r="E7" i="37"/>
  <c r="K7" i="37" s="1"/>
  <c r="F9" i="68" s="1"/>
  <c r="E8" i="37"/>
  <c r="K8" i="37" s="1"/>
  <c r="F10" i="68" s="1"/>
  <c r="E9" i="37"/>
  <c r="K9" i="37" s="1"/>
  <c r="F11" i="68" s="1"/>
  <c r="E10" i="37"/>
  <c r="K10" i="37" s="1"/>
  <c r="F12" i="68" s="1"/>
  <c r="E11" i="37"/>
  <c r="K11" i="37" s="1"/>
  <c r="F13" i="68" s="1"/>
  <c r="E12" i="37"/>
  <c r="E13" i="37"/>
  <c r="K13" i="37" s="1"/>
  <c r="F15" i="68" s="1"/>
  <c r="E14" i="37"/>
  <c r="K14" i="37" s="1"/>
  <c r="F16" i="68" s="1"/>
  <c r="E15" i="37"/>
  <c r="K15" i="37" s="1"/>
  <c r="F17" i="68" s="1"/>
  <c r="E16" i="37"/>
  <c r="K16" i="37" s="1"/>
  <c r="F18" i="68" s="1"/>
  <c r="E17" i="37"/>
  <c r="K17" i="37" s="1"/>
  <c r="F19" i="68" s="1"/>
  <c r="E18" i="37"/>
  <c r="K18" i="37" s="1"/>
  <c r="F20" i="68" s="1"/>
  <c r="E19" i="37"/>
  <c r="K19" i="37" s="1"/>
  <c r="F21" i="68" s="1"/>
  <c r="E20" i="37"/>
  <c r="E21" i="37"/>
  <c r="K21" i="37" s="1"/>
  <c r="F23" i="68" s="1"/>
  <c r="K23" i="68"/>
  <c r="K22" i="68"/>
  <c r="K21" i="68"/>
  <c r="K20" i="68"/>
  <c r="K19" i="68"/>
  <c r="K18" i="68"/>
  <c r="K17" i="68"/>
  <c r="K16" i="68"/>
  <c r="K15" i="68"/>
  <c r="K14" i="68"/>
  <c r="K13" i="68"/>
  <c r="K12" i="68"/>
  <c r="K11" i="68"/>
  <c r="K10" i="68"/>
  <c r="K9" i="68"/>
  <c r="K8" i="68"/>
  <c r="K7" i="68"/>
  <c r="L3" i="68"/>
  <c r="G3" i="68"/>
  <c r="B3" i="68"/>
  <c r="E9" i="67"/>
  <c r="E10" i="67"/>
  <c r="E11" i="67"/>
  <c r="E12" i="67"/>
  <c r="E13" i="67"/>
  <c r="E14" i="67"/>
  <c r="E15" i="67"/>
  <c r="E16" i="67"/>
  <c r="E17" i="67"/>
  <c r="E18" i="67"/>
  <c r="E19" i="67"/>
  <c r="E20" i="67"/>
  <c r="E21" i="67"/>
  <c r="E22" i="67"/>
  <c r="E23" i="67"/>
  <c r="E8" i="67"/>
  <c r="E7" i="67"/>
  <c r="D9" i="67"/>
  <c r="H9" i="67" s="1"/>
  <c r="D10" i="67"/>
  <c r="D11" i="67"/>
  <c r="D12" i="67"/>
  <c r="H12" i="67" s="1"/>
  <c r="D13" i="67"/>
  <c r="D14" i="67"/>
  <c r="D15" i="67"/>
  <c r="D16" i="67"/>
  <c r="J16" i="67" s="1"/>
  <c r="D17" i="67"/>
  <c r="H17" i="67" s="1"/>
  <c r="D18" i="67"/>
  <c r="D19" i="67"/>
  <c r="D20" i="67"/>
  <c r="D21" i="67"/>
  <c r="D22" i="67"/>
  <c r="D23" i="67"/>
  <c r="D8" i="67"/>
  <c r="D7" i="67"/>
  <c r="H7" i="67" s="1"/>
  <c r="C9" i="67"/>
  <c r="C10" i="67"/>
  <c r="C11" i="67"/>
  <c r="C12" i="67"/>
  <c r="C13" i="67"/>
  <c r="C14" i="67"/>
  <c r="C15" i="67"/>
  <c r="C16" i="67"/>
  <c r="C17" i="67"/>
  <c r="C18" i="67"/>
  <c r="C19" i="67"/>
  <c r="C20" i="67"/>
  <c r="C21" i="67"/>
  <c r="C22" i="67"/>
  <c r="C23" i="67"/>
  <c r="C8" i="67"/>
  <c r="C7" i="67"/>
  <c r="B9" i="67"/>
  <c r="B10" i="67"/>
  <c r="B11" i="67"/>
  <c r="B12" i="67"/>
  <c r="B13" i="67"/>
  <c r="B14" i="67"/>
  <c r="B15" i="67"/>
  <c r="B16" i="67"/>
  <c r="B17" i="67"/>
  <c r="B18" i="67"/>
  <c r="B19" i="67"/>
  <c r="B20" i="67"/>
  <c r="B21" i="67"/>
  <c r="B22" i="67"/>
  <c r="B23" i="67"/>
  <c r="B8" i="67"/>
  <c r="B7" i="67"/>
  <c r="A23" i="67"/>
  <c r="A9" i="67"/>
  <c r="A10" i="67"/>
  <c r="A11" i="67"/>
  <c r="A12" i="67"/>
  <c r="A13" i="67"/>
  <c r="A14" i="67"/>
  <c r="A15" i="67"/>
  <c r="A16" i="67"/>
  <c r="A17" i="67"/>
  <c r="A18" i="67"/>
  <c r="A19" i="67"/>
  <c r="A20" i="67"/>
  <c r="A21" i="67"/>
  <c r="A22" i="67"/>
  <c r="A8" i="67"/>
  <c r="A7" i="67"/>
  <c r="K23" i="67"/>
  <c r="K22" i="67"/>
  <c r="K21" i="67"/>
  <c r="K20" i="67"/>
  <c r="K19" i="67"/>
  <c r="K18" i="67"/>
  <c r="K17" i="67"/>
  <c r="K16" i="67"/>
  <c r="K15" i="67"/>
  <c r="K14" i="67"/>
  <c r="K13" i="67"/>
  <c r="K12" i="67"/>
  <c r="K11" i="67"/>
  <c r="K10" i="67"/>
  <c r="K9" i="67"/>
  <c r="K8" i="67"/>
  <c r="K7" i="67"/>
  <c r="L3" i="67"/>
  <c r="G3" i="67"/>
  <c r="B3" i="67"/>
  <c r="D7" i="66"/>
  <c r="D8" i="66"/>
  <c r="J8" i="66" s="1"/>
  <c r="D9" i="66"/>
  <c r="D10" i="66"/>
  <c r="H10" i="66" s="1"/>
  <c r="D11" i="66"/>
  <c r="D12" i="66"/>
  <c r="J12" i="66" s="1"/>
  <c r="D13" i="66"/>
  <c r="D14" i="66"/>
  <c r="D15" i="66"/>
  <c r="D16" i="66"/>
  <c r="J16" i="66" s="1"/>
  <c r="D17" i="66"/>
  <c r="D18" i="66"/>
  <c r="D19" i="66"/>
  <c r="D20" i="66"/>
  <c r="J20" i="66" s="1"/>
  <c r="D21" i="66"/>
  <c r="J21" i="66" s="1"/>
  <c r="D22" i="66"/>
  <c r="J22" i="66" s="1"/>
  <c r="D23" i="66"/>
  <c r="H12" i="66"/>
  <c r="E23" i="66"/>
  <c r="E7" i="66"/>
  <c r="E8" i="66"/>
  <c r="E9" i="66"/>
  <c r="E10" i="66"/>
  <c r="E11" i="66"/>
  <c r="E12" i="66"/>
  <c r="E13" i="66"/>
  <c r="E14" i="66"/>
  <c r="E15" i="66"/>
  <c r="E16" i="66"/>
  <c r="E17" i="66"/>
  <c r="E18" i="66"/>
  <c r="E19" i="66"/>
  <c r="E20" i="66"/>
  <c r="E21" i="66"/>
  <c r="E22" i="66"/>
  <c r="C9" i="66"/>
  <c r="C10" i="66"/>
  <c r="C11" i="66"/>
  <c r="C12" i="66"/>
  <c r="C13" i="66"/>
  <c r="C14" i="66"/>
  <c r="C15" i="66"/>
  <c r="C16" i="66"/>
  <c r="C17" i="66"/>
  <c r="C18" i="66"/>
  <c r="C19" i="66"/>
  <c r="C20" i="66"/>
  <c r="C21" i="66"/>
  <c r="C22" i="66"/>
  <c r="C23" i="66"/>
  <c r="C8" i="66"/>
  <c r="C7" i="66"/>
  <c r="B9" i="66"/>
  <c r="B10" i="66"/>
  <c r="B11" i="66"/>
  <c r="B12" i="66"/>
  <c r="B13" i="66"/>
  <c r="B14" i="66"/>
  <c r="B15" i="66"/>
  <c r="B16" i="66"/>
  <c r="B17" i="66"/>
  <c r="B18" i="66"/>
  <c r="B19" i="66"/>
  <c r="B20" i="66"/>
  <c r="B21" i="66"/>
  <c r="B22" i="66"/>
  <c r="B23" i="66"/>
  <c r="B8" i="66"/>
  <c r="B7" i="66"/>
  <c r="A9" i="66"/>
  <c r="A10" i="66"/>
  <c r="A11" i="66"/>
  <c r="A12" i="66"/>
  <c r="A13" i="66"/>
  <c r="A14" i="66"/>
  <c r="A15" i="66"/>
  <c r="A16" i="66"/>
  <c r="A17" i="66"/>
  <c r="A18" i="66"/>
  <c r="A19" i="66"/>
  <c r="A20" i="66"/>
  <c r="A21" i="66"/>
  <c r="A22" i="66"/>
  <c r="A23" i="66"/>
  <c r="A8" i="66"/>
  <c r="A7" i="66"/>
  <c r="K23" i="66"/>
  <c r="K22" i="66"/>
  <c r="K21" i="66"/>
  <c r="K20" i="66"/>
  <c r="K19" i="66"/>
  <c r="K18" i="66"/>
  <c r="K17" i="66"/>
  <c r="K16" i="66"/>
  <c r="K15" i="66"/>
  <c r="K14" i="66"/>
  <c r="K13" i="66"/>
  <c r="K12" i="66"/>
  <c r="K11" i="66"/>
  <c r="K10" i="66"/>
  <c r="K9" i="66"/>
  <c r="K8" i="66"/>
  <c r="K7" i="66"/>
  <c r="L3" i="66"/>
  <c r="G3" i="66"/>
  <c r="B3" i="66"/>
  <c r="E9" i="65"/>
  <c r="E10" i="65"/>
  <c r="E11" i="65"/>
  <c r="E12" i="65"/>
  <c r="E13" i="65"/>
  <c r="E14" i="65"/>
  <c r="E15" i="65"/>
  <c r="E16" i="65"/>
  <c r="E17" i="65"/>
  <c r="E18" i="65"/>
  <c r="E19" i="65"/>
  <c r="E20" i="65"/>
  <c r="E21" i="65"/>
  <c r="E22" i="65"/>
  <c r="E23" i="65"/>
  <c r="E8" i="65"/>
  <c r="E7" i="65"/>
  <c r="D9" i="65"/>
  <c r="J9" i="65" s="1"/>
  <c r="D10" i="65"/>
  <c r="J10" i="65" s="1"/>
  <c r="D11" i="65"/>
  <c r="D12" i="65"/>
  <c r="H12" i="65" s="1"/>
  <c r="D13" i="65"/>
  <c r="H13" i="65" s="1"/>
  <c r="D14" i="65"/>
  <c r="J14" i="65" s="1"/>
  <c r="D15" i="65"/>
  <c r="D16" i="65"/>
  <c r="J16" i="65" s="1"/>
  <c r="D17" i="65"/>
  <c r="J17" i="65" s="1"/>
  <c r="D18" i="65"/>
  <c r="H18" i="65" s="1"/>
  <c r="D19" i="65"/>
  <c r="D20" i="65"/>
  <c r="D21" i="65"/>
  <c r="J21" i="65" s="1"/>
  <c r="D22" i="65"/>
  <c r="D23" i="65"/>
  <c r="D8" i="65"/>
  <c r="H8" i="65" s="1"/>
  <c r="D7" i="65"/>
  <c r="H7" i="65" s="1"/>
  <c r="C9" i="65"/>
  <c r="C10" i="65"/>
  <c r="C11" i="65"/>
  <c r="C12" i="65"/>
  <c r="C13" i="65"/>
  <c r="C14" i="65"/>
  <c r="C15" i="65"/>
  <c r="C16" i="65"/>
  <c r="C17" i="65"/>
  <c r="C18" i="65"/>
  <c r="C19" i="65"/>
  <c r="C20" i="65"/>
  <c r="C21" i="65"/>
  <c r="C22" i="65"/>
  <c r="C23" i="65"/>
  <c r="C8" i="65"/>
  <c r="C7" i="65"/>
  <c r="B9" i="65"/>
  <c r="B10" i="65"/>
  <c r="B11" i="65"/>
  <c r="B12" i="65"/>
  <c r="B13" i="65"/>
  <c r="B14" i="65"/>
  <c r="B15" i="65"/>
  <c r="B16" i="65"/>
  <c r="B17" i="65"/>
  <c r="B18" i="65"/>
  <c r="B19" i="65"/>
  <c r="B20" i="65"/>
  <c r="B21" i="65"/>
  <c r="B22" i="65"/>
  <c r="B23" i="65"/>
  <c r="B8" i="65"/>
  <c r="B7" i="65"/>
  <c r="A9" i="65"/>
  <c r="A10" i="65"/>
  <c r="A11" i="65"/>
  <c r="A12" i="65"/>
  <c r="A13" i="65"/>
  <c r="A14" i="65"/>
  <c r="A15" i="65"/>
  <c r="A16" i="65"/>
  <c r="A17" i="65"/>
  <c r="A18" i="65"/>
  <c r="A19" i="65"/>
  <c r="A20" i="65"/>
  <c r="A21" i="65"/>
  <c r="A22" i="65"/>
  <c r="A23" i="65"/>
  <c r="A8" i="65"/>
  <c r="A7" i="65"/>
  <c r="K23" i="65"/>
  <c r="K22" i="65"/>
  <c r="K21" i="65"/>
  <c r="K20" i="65"/>
  <c r="K19" i="65"/>
  <c r="K18" i="65"/>
  <c r="K17" i="65"/>
  <c r="K16" i="65"/>
  <c r="K15" i="65"/>
  <c r="K14" i="65"/>
  <c r="K13" i="65"/>
  <c r="K12" i="65"/>
  <c r="K11" i="65"/>
  <c r="K10" i="65"/>
  <c r="K9" i="65"/>
  <c r="K8" i="65"/>
  <c r="K7" i="65"/>
  <c r="L3" i="65"/>
  <c r="G3" i="65"/>
  <c r="B3" i="65"/>
  <c r="D10" i="64"/>
  <c r="E10" i="64"/>
  <c r="D8" i="64"/>
  <c r="E8" i="64"/>
  <c r="D7" i="64"/>
  <c r="E7" i="64"/>
  <c r="E9" i="64"/>
  <c r="E11" i="64"/>
  <c r="E12" i="64"/>
  <c r="E13" i="64"/>
  <c r="E14" i="64"/>
  <c r="E15" i="64"/>
  <c r="E16" i="64"/>
  <c r="E17" i="64"/>
  <c r="E18" i="64"/>
  <c r="E19" i="64"/>
  <c r="E20" i="64"/>
  <c r="E21" i="64"/>
  <c r="E22" i="64"/>
  <c r="E23" i="64"/>
  <c r="D9" i="64"/>
  <c r="H9" i="64" s="1"/>
  <c r="D11" i="64"/>
  <c r="J11" i="64" s="1"/>
  <c r="D12" i="64"/>
  <c r="D13" i="64"/>
  <c r="D14" i="64"/>
  <c r="J14" i="64" s="1"/>
  <c r="D15" i="64"/>
  <c r="H15" i="64" s="1"/>
  <c r="D16" i="64"/>
  <c r="D17" i="64"/>
  <c r="D18" i="64"/>
  <c r="J18" i="64" s="1"/>
  <c r="D19" i="64"/>
  <c r="H19" i="64" s="1"/>
  <c r="D20" i="64"/>
  <c r="D21" i="64"/>
  <c r="J21" i="64" s="1"/>
  <c r="D22" i="64"/>
  <c r="H22" i="64" s="1"/>
  <c r="D23" i="64"/>
  <c r="H23" i="64" s="1"/>
  <c r="C9" i="64"/>
  <c r="C10" i="64"/>
  <c r="C11" i="64"/>
  <c r="C12" i="64"/>
  <c r="C13" i="64"/>
  <c r="C14" i="64"/>
  <c r="C15" i="64"/>
  <c r="C16" i="64"/>
  <c r="C17" i="64"/>
  <c r="C18" i="64"/>
  <c r="C19" i="64"/>
  <c r="C20" i="64"/>
  <c r="C21" i="64"/>
  <c r="C22" i="64"/>
  <c r="C23" i="64"/>
  <c r="C8" i="64"/>
  <c r="C7" i="64"/>
  <c r="B9" i="64"/>
  <c r="B10" i="64"/>
  <c r="B11" i="64"/>
  <c r="B12" i="64"/>
  <c r="B13" i="64"/>
  <c r="B14" i="64"/>
  <c r="B15" i="64"/>
  <c r="B16" i="64"/>
  <c r="B17" i="64"/>
  <c r="B18" i="64"/>
  <c r="B19" i="64"/>
  <c r="B20" i="64"/>
  <c r="B21" i="64"/>
  <c r="B22" i="64"/>
  <c r="B23" i="64"/>
  <c r="B8" i="64"/>
  <c r="B7" i="64"/>
  <c r="A9" i="64"/>
  <c r="A10" i="64"/>
  <c r="A11" i="64"/>
  <c r="A12" i="64"/>
  <c r="A13" i="64"/>
  <c r="A14" i="64"/>
  <c r="A15" i="64"/>
  <c r="A16" i="64"/>
  <c r="A17" i="64"/>
  <c r="A18" i="64"/>
  <c r="A19" i="64"/>
  <c r="A20" i="64"/>
  <c r="A21" i="64"/>
  <c r="A22" i="64"/>
  <c r="A23" i="64"/>
  <c r="A8" i="64"/>
  <c r="A7" i="64"/>
  <c r="K23" i="64"/>
  <c r="K22" i="64"/>
  <c r="K21" i="64"/>
  <c r="K20" i="64"/>
  <c r="K19" i="64"/>
  <c r="K18" i="64"/>
  <c r="K17" i="64"/>
  <c r="K16" i="64"/>
  <c r="K15" i="64"/>
  <c r="K14" i="64"/>
  <c r="K13" i="64"/>
  <c r="K12" i="64"/>
  <c r="K11" i="64"/>
  <c r="K10" i="64"/>
  <c r="K9" i="64"/>
  <c r="K8" i="64"/>
  <c r="K7" i="64"/>
  <c r="L3" i="64"/>
  <c r="G3" i="64"/>
  <c r="B3" i="64"/>
  <c r="E7" i="63"/>
  <c r="K7" i="63"/>
  <c r="D7" i="63"/>
  <c r="H7" i="63" s="1"/>
  <c r="E9" i="63"/>
  <c r="E10" i="63"/>
  <c r="E11" i="63"/>
  <c r="E12" i="63"/>
  <c r="E13" i="63"/>
  <c r="E14" i="63"/>
  <c r="E15" i="63"/>
  <c r="E16" i="63"/>
  <c r="E17" i="63"/>
  <c r="E18" i="63"/>
  <c r="E19" i="63"/>
  <c r="E20" i="63"/>
  <c r="E21" i="63"/>
  <c r="E22" i="63"/>
  <c r="E23" i="63"/>
  <c r="E8" i="63"/>
  <c r="D9" i="63"/>
  <c r="D10" i="63"/>
  <c r="J10" i="63" s="1"/>
  <c r="D11" i="63"/>
  <c r="J11" i="63" s="1"/>
  <c r="D12" i="63"/>
  <c r="J12" i="63" s="1"/>
  <c r="D13" i="63"/>
  <c r="D14" i="63"/>
  <c r="J14" i="63" s="1"/>
  <c r="D15" i="63"/>
  <c r="J15" i="63" s="1"/>
  <c r="D16" i="63"/>
  <c r="D17" i="63"/>
  <c r="J17" i="63" s="1"/>
  <c r="D18" i="63"/>
  <c r="J18" i="63" s="1"/>
  <c r="D19" i="63"/>
  <c r="J19" i="63" s="1"/>
  <c r="D20" i="63"/>
  <c r="D21" i="63"/>
  <c r="D22" i="63"/>
  <c r="J22" i="63" s="1"/>
  <c r="D23" i="63"/>
  <c r="H23" i="63" s="1"/>
  <c r="D8" i="63"/>
  <c r="H8" i="63" s="1"/>
  <c r="C9" i="63"/>
  <c r="C10" i="63"/>
  <c r="C11" i="63"/>
  <c r="C12" i="63"/>
  <c r="C13" i="63"/>
  <c r="C14" i="63"/>
  <c r="C15" i="63"/>
  <c r="C16" i="63"/>
  <c r="C17" i="63"/>
  <c r="C18" i="63"/>
  <c r="C19" i="63"/>
  <c r="C20" i="63"/>
  <c r="C21" i="63"/>
  <c r="C22" i="63"/>
  <c r="C23" i="63"/>
  <c r="C8" i="63"/>
  <c r="C7" i="63"/>
  <c r="B9" i="63"/>
  <c r="B10" i="63"/>
  <c r="B11" i="63"/>
  <c r="B12" i="63"/>
  <c r="B13" i="63"/>
  <c r="B14" i="63"/>
  <c r="B15" i="63"/>
  <c r="B16" i="63"/>
  <c r="B17" i="63"/>
  <c r="B18" i="63"/>
  <c r="B19" i="63"/>
  <c r="B20" i="63"/>
  <c r="B21" i="63"/>
  <c r="B22" i="63"/>
  <c r="B23" i="63"/>
  <c r="B8" i="63"/>
  <c r="B7" i="63"/>
  <c r="A9" i="63"/>
  <c r="A10" i="63"/>
  <c r="A11" i="63"/>
  <c r="A12" i="63"/>
  <c r="A13" i="63"/>
  <c r="A14" i="63"/>
  <c r="A15" i="63"/>
  <c r="A16" i="63"/>
  <c r="A17" i="63"/>
  <c r="A18" i="63"/>
  <c r="A19" i="63"/>
  <c r="A20" i="63"/>
  <c r="A21" i="63"/>
  <c r="A22" i="63"/>
  <c r="A23" i="63"/>
  <c r="A8" i="63"/>
  <c r="A7" i="63"/>
  <c r="K23" i="63"/>
  <c r="K22" i="63"/>
  <c r="K21" i="63"/>
  <c r="K20" i="63"/>
  <c r="K19" i="63"/>
  <c r="K18" i="63"/>
  <c r="K17" i="63"/>
  <c r="K16" i="63"/>
  <c r="K15" i="63"/>
  <c r="K14" i="63"/>
  <c r="K13" i="63"/>
  <c r="K12" i="63"/>
  <c r="K11" i="63"/>
  <c r="K10" i="63"/>
  <c r="K9" i="63"/>
  <c r="K8" i="63"/>
  <c r="L3" i="63"/>
  <c r="G3" i="63"/>
  <c r="B3" i="63"/>
  <c r="E7" i="31"/>
  <c r="K7" i="31" s="1"/>
  <c r="F9" i="62" s="1"/>
  <c r="E5" i="31"/>
  <c r="D23" i="62"/>
  <c r="J23" i="62" s="1"/>
  <c r="D9" i="62"/>
  <c r="H9" i="62" s="1"/>
  <c r="D10" i="62"/>
  <c r="H10" i="62" s="1"/>
  <c r="D11" i="62"/>
  <c r="H11" i="62" s="1"/>
  <c r="D12" i="62"/>
  <c r="J12" i="62" s="1"/>
  <c r="D13" i="62"/>
  <c r="J13" i="62" s="1"/>
  <c r="D14" i="62"/>
  <c r="D15" i="62"/>
  <c r="J15" i="62" s="1"/>
  <c r="D16" i="62"/>
  <c r="H16" i="62" s="1"/>
  <c r="D17" i="62"/>
  <c r="J17" i="62" s="1"/>
  <c r="D18" i="62"/>
  <c r="H18" i="62" s="1"/>
  <c r="D19" i="62"/>
  <c r="J19" i="62" s="1"/>
  <c r="D20" i="62"/>
  <c r="J20" i="62" s="1"/>
  <c r="D21" i="62"/>
  <c r="J21" i="62" s="1"/>
  <c r="D22" i="62"/>
  <c r="J22" i="62" s="1"/>
  <c r="D8" i="62"/>
  <c r="H8" i="62" s="1"/>
  <c r="D7" i="62"/>
  <c r="J7" i="62" s="1"/>
  <c r="E23" i="62"/>
  <c r="E22" i="62"/>
  <c r="E21" i="62"/>
  <c r="E20" i="62"/>
  <c r="E19" i="62"/>
  <c r="E18" i="62"/>
  <c r="E17" i="62"/>
  <c r="E16" i="62"/>
  <c r="E15" i="62"/>
  <c r="E14" i="62"/>
  <c r="E13" i="62"/>
  <c r="E12" i="62"/>
  <c r="E11" i="62"/>
  <c r="E10" i="62"/>
  <c r="E9" i="62"/>
  <c r="E8" i="62"/>
  <c r="E7" i="62"/>
  <c r="D23" i="61"/>
  <c r="J23" i="61" s="1"/>
  <c r="E23" i="61"/>
  <c r="D22" i="61"/>
  <c r="H22" i="61" s="1"/>
  <c r="E22" i="61"/>
  <c r="D21" i="61"/>
  <c r="E21" i="61"/>
  <c r="D20" i="61"/>
  <c r="H20" i="61" s="1"/>
  <c r="E20" i="61"/>
  <c r="D19" i="61"/>
  <c r="H19" i="61" s="1"/>
  <c r="E19" i="61"/>
  <c r="D18" i="61"/>
  <c r="J18" i="61" s="1"/>
  <c r="E18" i="61"/>
  <c r="D17" i="61"/>
  <c r="H17" i="61" s="1"/>
  <c r="E17" i="61"/>
  <c r="D16" i="61"/>
  <c r="J16" i="61" s="1"/>
  <c r="E16" i="61"/>
  <c r="D15" i="61"/>
  <c r="H15" i="61" s="1"/>
  <c r="E15" i="61"/>
  <c r="D14" i="61"/>
  <c r="H14" i="61" s="1"/>
  <c r="E14" i="61"/>
  <c r="D13" i="61"/>
  <c r="J13" i="61" s="1"/>
  <c r="E13" i="61"/>
  <c r="D12" i="61"/>
  <c r="J12" i="61" s="1"/>
  <c r="E12" i="61"/>
  <c r="D11" i="61"/>
  <c r="H11" i="61" s="1"/>
  <c r="E11" i="61"/>
  <c r="D10" i="61"/>
  <c r="J10" i="61" s="1"/>
  <c r="E10" i="61"/>
  <c r="D9" i="61"/>
  <c r="H9" i="61" s="1"/>
  <c r="E9" i="61"/>
  <c r="D8" i="61"/>
  <c r="J8" i="61" s="1"/>
  <c r="E8" i="61"/>
  <c r="D7" i="61"/>
  <c r="J7" i="61" s="1"/>
  <c r="E7" i="61"/>
  <c r="D8" i="60"/>
  <c r="J8" i="60" s="1"/>
  <c r="E8" i="60"/>
  <c r="D7" i="60"/>
  <c r="J7" i="60" s="1"/>
  <c r="E7" i="60"/>
  <c r="D9" i="60"/>
  <c r="J9" i="60" s="1"/>
  <c r="E9" i="60"/>
  <c r="D10" i="60"/>
  <c r="E10" i="60"/>
  <c r="D11" i="60"/>
  <c r="J11" i="60" s="1"/>
  <c r="E11" i="60"/>
  <c r="D12" i="60"/>
  <c r="E12" i="60"/>
  <c r="D13" i="60"/>
  <c r="H13" i="60" s="1"/>
  <c r="E13" i="60"/>
  <c r="D14" i="60"/>
  <c r="E14" i="60"/>
  <c r="D15" i="60"/>
  <c r="J15" i="60" s="1"/>
  <c r="E15" i="60"/>
  <c r="D16" i="60"/>
  <c r="E16" i="60"/>
  <c r="D17" i="60"/>
  <c r="J17" i="60" s="1"/>
  <c r="E17" i="60"/>
  <c r="D18" i="60"/>
  <c r="E18" i="60"/>
  <c r="D19" i="60"/>
  <c r="J19" i="60" s="1"/>
  <c r="E19" i="60"/>
  <c r="D20" i="60"/>
  <c r="E20" i="60"/>
  <c r="D21" i="60"/>
  <c r="H21" i="60" s="1"/>
  <c r="E21" i="60"/>
  <c r="D22" i="60"/>
  <c r="E22" i="60"/>
  <c r="D23" i="60"/>
  <c r="J23" i="60" s="1"/>
  <c r="E23" i="60"/>
  <c r="D7" i="58"/>
  <c r="J7" i="58" s="1"/>
  <c r="D9" i="58"/>
  <c r="D11" i="58"/>
  <c r="J11" i="58" s="1"/>
  <c r="D12" i="58"/>
  <c r="D13" i="58"/>
  <c r="D14" i="58"/>
  <c r="J14" i="58" s="1"/>
  <c r="D15" i="58"/>
  <c r="J15" i="58" s="1"/>
  <c r="D16" i="58"/>
  <c r="H16" i="58" s="1"/>
  <c r="D17" i="58"/>
  <c r="J17" i="58" s="1"/>
  <c r="D18" i="58"/>
  <c r="J18" i="58" s="1"/>
  <c r="D19" i="58"/>
  <c r="E5" i="5"/>
  <c r="E6" i="5"/>
  <c r="K6" i="5" s="1"/>
  <c r="F8" i="58" s="1"/>
  <c r="E7" i="5"/>
  <c r="E8" i="5"/>
  <c r="K8" i="5" s="1"/>
  <c r="F10" i="58" s="1"/>
  <c r="E9" i="5"/>
  <c r="K9" i="5" s="1"/>
  <c r="F11" i="58" s="1"/>
  <c r="E10" i="5"/>
  <c r="K10" i="5" s="1"/>
  <c r="F12" i="58" s="1"/>
  <c r="E11" i="5"/>
  <c r="K11" i="5" s="1"/>
  <c r="F13" i="58" s="1"/>
  <c r="E12" i="5"/>
  <c r="E13" i="5"/>
  <c r="K13" i="5" s="1"/>
  <c r="F15" i="58" s="1"/>
  <c r="E14" i="5"/>
  <c r="K14" i="5" s="1"/>
  <c r="F16" i="58" s="1"/>
  <c r="E15" i="5"/>
  <c r="E16" i="5"/>
  <c r="E17" i="5"/>
  <c r="K17" i="5" s="1"/>
  <c r="F19" i="58" s="1"/>
  <c r="E18" i="5"/>
  <c r="K18" i="5" s="1"/>
  <c r="F20" i="58" s="1"/>
  <c r="E5" i="30"/>
  <c r="K5" i="30" s="1"/>
  <c r="F7" i="61" s="1"/>
  <c r="E6" i="30"/>
  <c r="K6" i="30" s="1"/>
  <c r="F8" i="61" s="1"/>
  <c r="E7" i="30"/>
  <c r="K7" i="30" s="1"/>
  <c r="F9" i="61" s="1"/>
  <c r="E8" i="30"/>
  <c r="K8" i="30" s="1"/>
  <c r="F10" i="61" s="1"/>
  <c r="E9" i="30"/>
  <c r="E10" i="30"/>
  <c r="K10" i="30" s="1"/>
  <c r="F12" i="61" s="1"/>
  <c r="E11" i="30"/>
  <c r="K11" i="30" s="1"/>
  <c r="F13" i="61" s="1"/>
  <c r="E12" i="30"/>
  <c r="E13" i="30"/>
  <c r="K13" i="30" s="1"/>
  <c r="F15" i="61" s="1"/>
  <c r="E14" i="30"/>
  <c r="K14" i="30" s="1"/>
  <c r="F16" i="61" s="1"/>
  <c r="E15" i="30"/>
  <c r="K15" i="30" s="1"/>
  <c r="F17" i="61" s="1"/>
  <c r="E16" i="30"/>
  <c r="K16" i="30" s="1"/>
  <c r="F18" i="61" s="1"/>
  <c r="E17" i="30"/>
  <c r="K17" i="30" s="1"/>
  <c r="F19" i="61" s="1"/>
  <c r="E18" i="30"/>
  <c r="K18" i="30" s="1"/>
  <c r="F20" i="61" s="1"/>
  <c r="E19" i="30"/>
  <c r="K19" i="30" s="1"/>
  <c r="F21" i="61" s="1"/>
  <c r="E20" i="30"/>
  <c r="K20" i="30" s="1"/>
  <c r="F22" i="61" s="1"/>
  <c r="E21" i="30"/>
  <c r="K21" i="30" s="1"/>
  <c r="F23" i="61" s="1"/>
  <c r="E6" i="31"/>
  <c r="K6" i="31" s="1"/>
  <c r="F8" i="62" s="1"/>
  <c r="E8" i="31"/>
  <c r="K8" i="31" s="1"/>
  <c r="F10" i="62" s="1"/>
  <c r="E9" i="31"/>
  <c r="K9" i="31" s="1"/>
  <c r="F11" i="62" s="1"/>
  <c r="E10" i="31"/>
  <c r="K10" i="31" s="1"/>
  <c r="F12" i="62" s="1"/>
  <c r="E11" i="31"/>
  <c r="K11" i="31" s="1"/>
  <c r="F13" i="62" s="1"/>
  <c r="E12" i="31"/>
  <c r="K12" i="31" s="1"/>
  <c r="F14" i="62" s="1"/>
  <c r="E13" i="31"/>
  <c r="K13" i="31" s="1"/>
  <c r="F15" i="62" s="1"/>
  <c r="E14" i="31"/>
  <c r="K14" i="31" s="1"/>
  <c r="F16" i="62" s="1"/>
  <c r="E15" i="31"/>
  <c r="K15" i="31" s="1"/>
  <c r="F17" i="62" s="1"/>
  <c r="E16" i="31"/>
  <c r="K16" i="31" s="1"/>
  <c r="F18" i="62" s="1"/>
  <c r="E17" i="31"/>
  <c r="K17" i="31" s="1"/>
  <c r="F19" i="62" s="1"/>
  <c r="E18" i="31"/>
  <c r="K18" i="31" s="1"/>
  <c r="F20" i="62" s="1"/>
  <c r="E19" i="31"/>
  <c r="K19" i="31" s="1"/>
  <c r="F21" i="62" s="1"/>
  <c r="E20" i="31"/>
  <c r="K20" i="31" s="1"/>
  <c r="F22" i="62" s="1"/>
  <c r="E21" i="31"/>
  <c r="K21" i="31" s="1"/>
  <c r="F23" i="62" s="1"/>
  <c r="E5" i="32"/>
  <c r="E6" i="32"/>
  <c r="K6" i="32" s="1"/>
  <c r="F8" i="63" s="1"/>
  <c r="E7" i="32"/>
  <c r="K7" i="32" s="1"/>
  <c r="F9" i="63" s="1"/>
  <c r="E8" i="32"/>
  <c r="K8" i="32" s="1"/>
  <c r="F10" i="63" s="1"/>
  <c r="E9" i="32"/>
  <c r="K9" i="32" s="1"/>
  <c r="F11" i="63" s="1"/>
  <c r="E10" i="32"/>
  <c r="K10" i="32" s="1"/>
  <c r="F12" i="63" s="1"/>
  <c r="E11" i="32"/>
  <c r="K11" i="32" s="1"/>
  <c r="F13" i="63" s="1"/>
  <c r="E12" i="32"/>
  <c r="E13" i="32"/>
  <c r="K13" i="32" s="1"/>
  <c r="F15" i="63" s="1"/>
  <c r="E14" i="32"/>
  <c r="K14" i="32" s="1"/>
  <c r="F16" i="63" s="1"/>
  <c r="E15" i="32"/>
  <c r="K15" i="32" s="1"/>
  <c r="F17" i="63" s="1"/>
  <c r="E16" i="32"/>
  <c r="K16" i="32" s="1"/>
  <c r="F18" i="63" s="1"/>
  <c r="E17" i="32"/>
  <c r="K17" i="32" s="1"/>
  <c r="F19" i="63" s="1"/>
  <c r="E18" i="32"/>
  <c r="K18" i="32" s="1"/>
  <c r="F20" i="63" s="1"/>
  <c r="E19" i="32"/>
  <c r="K19" i="32" s="1"/>
  <c r="F21" i="63" s="1"/>
  <c r="E20" i="32"/>
  <c r="K20" i="32" s="1"/>
  <c r="F22" i="63" s="1"/>
  <c r="E21" i="32"/>
  <c r="K21" i="32" s="1"/>
  <c r="F23" i="63" s="1"/>
  <c r="E5" i="33"/>
  <c r="E6" i="33"/>
  <c r="K6" i="33" s="1"/>
  <c r="F8" i="64" s="1"/>
  <c r="E7" i="33"/>
  <c r="K7" i="33" s="1"/>
  <c r="F9" i="64" s="1"/>
  <c r="E8" i="33"/>
  <c r="K8" i="33" s="1"/>
  <c r="F10" i="64" s="1"/>
  <c r="E9" i="33"/>
  <c r="E10" i="33"/>
  <c r="K10" i="33" s="1"/>
  <c r="F12" i="64" s="1"/>
  <c r="E11" i="33"/>
  <c r="K11" i="33" s="1"/>
  <c r="F13" i="64" s="1"/>
  <c r="E12" i="33"/>
  <c r="K12" i="33" s="1"/>
  <c r="F14" i="64" s="1"/>
  <c r="E13" i="33"/>
  <c r="K13" i="33" s="1"/>
  <c r="F15" i="64" s="1"/>
  <c r="E14" i="33"/>
  <c r="K14" i="33" s="1"/>
  <c r="F16" i="64" s="1"/>
  <c r="E15" i="33"/>
  <c r="K15" i="33" s="1"/>
  <c r="F17" i="64" s="1"/>
  <c r="E16" i="33"/>
  <c r="K16" i="33" s="1"/>
  <c r="F18" i="64" s="1"/>
  <c r="E17" i="33"/>
  <c r="E18" i="33"/>
  <c r="K18" i="33" s="1"/>
  <c r="F20" i="64" s="1"/>
  <c r="E19" i="33"/>
  <c r="E20" i="33"/>
  <c r="K20" i="33" s="1"/>
  <c r="F22" i="64" s="1"/>
  <c r="E21" i="33"/>
  <c r="K21" i="33" s="1"/>
  <c r="F23" i="64" s="1"/>
  <c r="E5" i="34"/>
  <c r="K5" i="34" s="1"/>
  <c r="F7" i="65" s="1"/>
  <c r="E6" i="34"/>
  <c r="E7" i="34"/>
  <c r="K7" i="34" s="1"/>
  <c r="F9" i="65" s="1"/>
  <c r="E8" i="34"/>
  <c r="E9" i="34"/>
  <c r="K9" i="34" s="1"/>
  <c r="F11" i="65" s="1"/>
  <c r="E10" i="34"/>
  <c r="K10" i="34" s="1"/>
  <c r="F12" i="65" s="1"/>
  <c r="E11" i="34"/>
  <c r="K11" i="34" s="1"/>
  <c r="F13" i="65" s="1"/>
  <c r="E12" i="34"/>
  <c r="K12" i="34" s="1"/>
  <c r="F14" i="65" s="1"/>
  <c r="E13" i="34"/>
  <c r="K13" i="34" s="1"/>
  <c r="F15" i="65" s="1"/>
  <c r="E14" i="34"/>
  <c r="E15" i="34"/>
  <c r="E16" i="34"/>
  <c r="E17" i="34"/>
  <c r="K17" i="34" s="1"/>
  <c r="F19" i="65" s="1"/>
  <c r="E18" i="34"/>
  <c r="K18" i="34" s="1"/>
  <c r="F20" i="65" s="1"/>
  <c r="E19" i="34"/>
  <c r="K19" i="34" s="1"/>
  <c r="F21" i="65" s="1"/>
  <c r="E20" i="34"/>
  <c r="K20" i="34" s="1"/>
  <c r="F22" i="65" s="1"/>
  <c r="E21" i="34"/>
  <c r="K21" i="34" s="1"/>
  <c r="F23" i="65" s="1"/>
  <c r="E5" i="35"/>
  <c r="K5" i="35" s="1"/>
  <c r="F7" i="66" s="1"/>
  <c r="E6" i="35"/>
  <c r="K6" i="35" s="1"/>
  <c r="E7" i="35"/>
  <c r="K7" i="35" s="1"/>
  <c r="F9" i="66" s="1"/>
  <c r="E8" i="35"/>
  <c r="E9" i="35"/>
  <c r="K9" i="35" s="1"/>
  <c r="F11" i="66" s="1"/>
  <c r="E10" i="35"/>
  <c r="E11" i="35"/>
  <c r="K11" i="35" s="1"/>
  <c r="F13" i="66" s="1"/>
  <c r="E12" i="35"/>
  <c r="E13" i="35"/>
  <c r="K13" i="35" s="1"/>
  <c r="F15" i="66" s="1"/>
  <c r="E14" i="35"/>
  <c r="E15" i="35"/>
  <c r="K15" i="35" s="1"/>
  <c r="F17" i="66" s="1"/>
  <c r="E16" i="35"/>
  <c r="E17" i="35"/>
  <c r="K17" i="35" s="1"/>
  <c r="F19" i="66" s="1"/>
  <c r="E18" i="35"/>
  <c r="E19" i="35"/>
  <c r="E20" i="35"/>
  <c r="K20" i="35" s="1"/>
  <c r="F22" i="66" s="1"/>
  <c r="E21" i="35"/>
  <c r="K21" i="35" s="1"/>
  <c r="F23" i="66" s="1"/>
  <c r="E5" i="36"/>
  <c r="E6" i="36"/>
  <c r="K6" i="36" s="1"/>
  <c r="F8" i="67" s="1"/>
  <c r="E7" i="36"/>
  <c r="K7" i="36" s="1"/>
  <c r="F9" i="67" s="1"/>
  <c r="E8" i="36"/>
  <c r="K8" i="36" s="1"/>
  <c r="F10" i="67" s="1"/>
  <c r="E9" i="36"/>
  <c r="K9" i="36" s="1"/>
  <c r="F11" i="67" s="1"/>
  <c r="E10" i="36"/>
  <c r="E11" i="36"/>
  <c r="K11" i="36" s="1"/>
  <c r="F13" i="67" s="1"/>
  <c r="E12" i="36"/>
  <c r="K12" i="36" s="1"/>
  <c r="F14" i="67" s="1"/>
  <c r="E13" i="36"/>
  <c r="K13" i="36" s="1"/>
  <c r="F15" i="67" s="1"/>
  <c r="E14" i="36"/>
  <c r="K14" i="36" s="1"/>
  <c r="F16" i="67" s="1"/>
  <c r="E15" i="36"/>
  <c r="E16" i="36"/>
  <c r="K16" i="36" s="1"/>
  <c r="F18" i="67" s="1"/>
  <c r="E17" i="36"/>
  <c r="K17" i="36" s="1"/>
  <c r="F19" i="67" s="1"/>
  <c r="E18" i="36"/>
  <c r="K18" i="36" s="1"/>
  <c r="F20" i="67" s="1"/>
  <c r="E19" i="36"/>
  <c r="K19" i="36" s="1"/>
  <c r="F21" i="67" s="1"/>
  <c r="E20" i="36"/>
  <c r="K20" i="36" s="1"/>
  <c r="F22" i="67" s="1"/>
  <c r="E21" i="36"/>
  <c r="K21" i="36" s="1"/>
  <c r="F23" i="67" s="1"/>
  <c r="E5" i="38"/>
  <c r="K5" i="38" s="1"/>
  <c r="E6" i="38"/>
  <c r="K6" i="38" s="1"/>
  <c r="F8" i="69" s="1"/>
  <c r="E7" i="38"/>
  <c r="K7" i="38" s="1"/>
  <c r="F9" i="69" s="1"/>
  <c r="E8" i="38"/>
  <c r="K8" i="38" s="1"/>
  <c r="F10" i="69" s="1"/>
  <c r="E9" i="38"/>
  <c r="K9" i="38" s="1"/>
  <c r="F11" i="69" s="1"/>
  <c r="E10" i="38"/>
  <c r="K10" i="38" s="1"/>
  <c r="F12" i="69" s="1"/>
  <c r="E11" i="38"/>
  <c r="K11" i="38" s="1"/>
  <c r="F13" i="69" s="1"/>
  <c r="E12" i="38"/>
  <c r="K12" i="38" s="1"/>
  <c r="F14" i="69" s="1"/>
  <c r="E13" i="38"/>
  <c r="K13" i="38" s="1"/>
  <c r="F15" i="69" s="1"/>
  <c r="E14" i="38"/>
  <c r="K14" i="38" s="1"/>
  <c r="F16" i="69" s="1"/>
  <c r="E15" i="38"/>
  <c r="K15" i="38" s="1"/>
  <c r="F17" i="69" s="1"/>
  <c r="E16" i="38"/>
  <c r="K16" i="38" s="1"/>
  <c r="F18" i="69" s="1"/>
  <c r="K17" i="38"/>
  <c r="F19" i="69" s="1"/>
  <c r="K18" i="38"/>
  <c r="F20" i="69" s="1"/>
  <c r="E19" i="38"/>
  <c r="K19" i="38" s="1"/>
  <c r="F21" i="69" s="1"/>
  <c r="E20" i="38"/>
  <c r="K20" i="38" s="1"/>
  <c r="F22" i="69" s="1"/>
  <c r="E21" i="38"/>
  <c r="K21" i="38" s="1"/>
  <c r="F23" i="69" s="1"/>
  <c r="E5" i="39"/>
  <c r="K5" i="39" s="1"/>
  <c r="E6" i="39"/>
  <c r="K6" i="39" s="1"/>
  <c r="F8" i="70" s="1"/>
  <c r="E7" i="39"/>
  <c r="K7" i="39" s="1"/>
  <c r="F9" i="70" s="1"/>
  <c r="E8" i="39"/>
  <c r="K8" i="39" s="1"/>
  <c r="F10" i="70" s="1"/>
  <c r="E9" i="39"/>
  <c r="K9" i="39" s="1"/>
  <c r="F11" i="70" s="1"/>
  <c r="E10" i="39"/>
  <c r="E11" i="39"/>
  <c r="K11" i="39" s="1"/>
  <c r="F13" i="70" s="1"/>
  <c r="E12" i="39"/>
  <c r="K12" i="39" s="1"/>
  <c r="F14" i="70" s="1"/>
  <c r="E13" i="39"/>
  <c r="K13" i="39" s="1"/>
  <c r="F15" i="70" s="1"/>
  <c r="E14" i="39"/>
  <c r="E15" i="39"/>
  <c r="K15" i="39" s="1"/>
  <c r="F17" i="70" s="1"/>
  <c r="E16" i="39"/>
  <c r="K16" i="39" s="1"/>
  <c r="F18" i="70" s="1"/>
  <c r="E17" i="39"/>
  <c r="K17" i="39" s="1"/>
  <c r="F19" i="70" s="1"/>
  <c r="E18" i="39"/>
  <c r="E19" i="39"/>
  <c r="K19" i="39" s="1"/>
  <c r="F21" i="70" s="1"/>
  <c r="E20" i="39"/>
  <c r="K20" i="39" s="1"/>
  <c r="F22" i="70" s="1"/>
  <c r="E21" i="39"/>
  <c r="K21" i="39" s="1"/>
  <c r="F23" i="70" s="1"/>
  <c r="E5" i="52"/>
  <c r="K5" i="52" s="1"/>
  <c r="F7" i="71" s="1"/>
  <c r="E6" i="52"/>
  <c r="E7" i="52"/>
  <c r="K7" i="52" s="1"/>
  <c r="F9" i="71" s="1"/>
  <c r="E8" i="52"/>
  <c r="E9" i="52"/>
  <c r="K9" i="52" s="1"/>
  <c r="F11" i="71" s="1"/>
  <c r="E10" i="52"/>
  <c r="E11" i="52"/>
  <c r="K11" i="52" s="1"/>
  <c r="F13" i="71" s="1"/>
  <c r="E12" i="52"/>
  <c r="E13" i="52"/>
  <c r="K13" i="52" s="1"/>
  <c r="F15" i="71" s="1"/>
  <c r="E14" i="52"/>
  <c r="E15" i="52"/>
  <c r="K15" i="52" s="1"/>
  <c r="F17" i="71" s="1"/>
  <c r="E16" i="52"/>
  <c r="E17" i="52"/>
  <c r="K17" i="52" s="1"/>
  <c r="F19" i="71" s="1"/>
  <c r="E18" i="52"/>
  <c r="E19" i="52"/>
  <c r="E20" i="52"/>
  <c r="E21" i="52"/>
  <c r="E6" i="29"/>
  <c r="K6" i="29" s="1"/>
  <c r="F8" i="60" s="1"/>
  <c r="H6" i="29"/>
  <c r="E5" i="29"/>
  <c r="H5" i="29"/>
  <c r="E7" i="29"/>
  <c r="K7" i="29" s="1"/>
  <c r="F9" i="60" s="1"/>
  <c r="H7" i="29"/>
  <c r="E8" i="29"/>
  <c r="H8" i="29"/>
  <c r="E9" i="29"/>
  <c r="K9" i="29" s="1"/>
  <c r="F11" i="60" s="1"/>
  <c r="H9" i="29"/>
  <c r="E10" i="29"/>
  <c r="H10" i="29"/>
  <c r="E11" i="29"/>
  <c r="K11" i="29" s="1"/>
  <c r="F13" i="60" s="1"/>
  <c r="H11" i="29"/>
  <c r="E12" i="29"/>
  <c r="K12" i="29" s="1"/>
  <c r="F14" i="60" s="1"/>
  <c r="H12" i="29"/>
  <c r="E13" i="29"/>
  <c r="H13" i="29"/>
  <c r="E14" i="29"/>
  <c r="H14" i="29"/>
  <c r="E15" i="29"/>
  <c r="H15" i="29"/>
  <c r="E16" i="29"/>
  <c r="K16" i="29" s="1"/>
  <c r="F18" i="60" s="1"/>
  <c r="H16" i="29"/>
  <c r="E17" i="29"/>
  <c r="H17" i="29"/>
  <c r="E18" i="29"/>
  <c r="H18" i="29"/>
  <c r="E19" i="29"/>
  <c r="K19" i="29" s="1"/>
  <c r="F21" i="60" s="1"/>
  <c r="H19" i="29"/>
  <c r="E20" i="29"/>
  <c r="H20" i="29"/>
  <c r="E21" i="29"/>
  <c r="K21" i="29" s="1"/>
  <c r="F23" i="60" s="1"/>
  <c r="H21" i="29"/>
  <c r="E19" i="5"/>
  <c r="E20" i="5"/>
  <c r="K20" i="5" s="1"/>
  <c r="F22" i="58" s="1"/>
  <c r="E21" i="5"/>
  <c r="K21" i="5" s="1"/>
  <c r="F23" i="58" s="1"/>
  <c r="H5" i="5"/>
  <c r="D10" i="58"/>
  <c r="H10" i="58" s="1"/>
  <c r="D20" i="58"/>
  <c r="D21" i="58"/>
  <c r="D22" i="58"/>
  <c r="D23" i="58"/>
  <c r="H23" i="58" s="1"/>
  <c r="H6" i="5"/>
  <c r="H8" i="5"/>
  <c r="I18" i="5"/>
  <c r="H7" i="5"/>
  <c r="H9" i="5"/>
  <c r="H10" i="5"/>
  <c r="H11" i="5"/>
  <c r="H12" i="5"/>
  <c r="H13" i="5"/>
  <c r="H14" i="5"/>
  <c r="H15" i="5"/>
  <c r="H16" i="5"/>
  <c r="H17" i="5"/>
  <c r="H19" i="5"/>
  <c r="H20" i="5"/>
  <c r="H21" i="5"/>
  <c r="B21" i="58"/>
  <c r="C9" i="62"/>
  <c r="C10" i="62"/>
  <c r="C11" i="62"/>
  <c r="C12" i="62"/>
  <c r="C13" i="62"/>
  <c r="C14" i="62"/>
  <c r="C15" i="62"/>
  <c r="C16" i="62"/>
  <c r="C17" i="62"/>
  <c r="C18" i="62"/>
  <c r="C19" i="62"/>
  <c r="C20" i="62"/>
  <c r="C21" i="62"/>
  <c r="C22" i="62"/>
  <c r="C23" i="62"/>
  <c r="C8" i="62"/>
  <c r="C7" i="62"/>
  <c r="B9" i="62"/>
  <c r="B10" i="62"/>
  <c r="B11" i="62"/>
  <c r="B12" i="62"/>
  <c r="B13" i="62"/>
  <c r="B14" i="62"/>
  <c r="B15" i="62"/>
  <c r="B16" i="62"/>
  <c r="B17" i="62"/>
  <c r="B18" i="62"/>
  <c r="B19" i="62"/>
  <c r="B20" i="62"/>
  <c r="B21" i="62"/>
  <c r="B22" i="62"/>
  <c r="B23" i="62"/>
  <c r="B8" i="62"/>
  <c r="B7" i="62"/>
  <c r="A9" i="62"/>
  <c r="A10" i="62"/>
  <c r="A11" i="62"/>
  <c r="A12" i="62"/>
  <c r="A13" i="62"/>
  <c r="A14" i="62"/>
  <c r="A15" i="62"/>
  <c r="A16" i="62"/>
  <c r="A17" i="62"/>
  <c r="A18" i="62"/>
  <c r="A19" i="62"/>
  <c r="A20" i="62"/>
  <c r="A21" i="62"/>
  <c r="A22" i="62"/>
  <c r="A23" i="62"/>
  <c r="A8" i="62"/>
  <c r="A7" i="62"/>
  <c r="K23" i="62"/>
  <c r="K22" i="62"/>
  <c r="K21" i="62"/>
  <c r="K20" i="62"/>
  <c r="K19" i="62"/>
  <c r="K18" i="62"/>
  <c r="K17" i="62"/>
  <c r="K16" i="62"/>
  <c r="K15" i="62"/>
  <c r="K14" i="62"/>
  <c r="K13" i="62"/>
  <c r="K12" i="62"/>
  <c r="K11" i="62"/>
  <c r="K10" i="62"/>
  <c r="K9" i="62"/>
  <c r="K8" i="62"/>
  <c r="K7" i="62"/>
  <c r="L3" i="62"/>
  <c r="G3" i="62"/>
  <c r="B3" i="62"/>
  <c r="K7" i="60"/>
  <c r="C9" i="61"/>
  <c r="C10" i="61"/>
  <c r="C11" i="61"/>
  <c r="C12" i="61"/>
  <c r="C13" i="61"/>
  <c r="C14" i="61"/>
  <c r="C15" i="61"/>
  <c r="C16" i="61"/>
  <c r="C17" i="61"/>
  <c r="C18" i="61"/>
  <c r="C19" i="61"/>
  <c r="C20" i="61"/>
  <c r="C21" i="61"/>
  <c r="C22" i="61"/>
  <c r="C23" i="61"/>
  <c r="C8" i="61"/>
  <c r="C7" i="61"/>
  <c r="B9" i="61"/>
  <c r="B10" i="61"/>
  <c r="B11" i="61"/>
  <c r="B12" i="61"/>
  <c r="B13" i="61"/>
  <c r="B14" i="61"/>
  <c r="B15" i="61"/>
  <c r="B16" i="61"/>
  <c r="B17" i="61"/>
  <c r="B18" i="61"/>
  <c r="B19" i="61"/>
  <c r="B20" i="61"/>
  <c r="B21" i="61"/>
  <c r="B22" i="61"/>
  <c r="B23" i="61"/>
  <c r="B8" i="61"/>
  <c r="B7" i="61"/>
  <c r="A9" i="61"/>
  <c r="A10" i="61"/>
  <c r="A11" i="61"/>
  <c r="A12" i="61"/>
  <c r="A13" i="61"/>
  <c r="A14" i="61"/>
  <c r="A15" i="61"/>
  <c r="A16" i="61"/>
  <c r="A17" i="61"/>
  <c r="A18" i="61"/>
  <c r="A19" i="61"/>
  <c r="A20" i="61"/>
  <c r="A21" i="61"/>
  <c r="A22" i="61"/>
  <c r="A23" i="61"/>
  <c r="A8" i="61"/>
  <c r="A7" i="61"/>
  <c r="A21" i="58"/>
  <c r="K8" i="58"/>
  <c r="E8" i="58"/>
  <c r="N8" i="58" s="1"/>
  <c r="K23" i="61"/>
  <c r="K22" i="61"/>
  <c r="K21" i="61"/>
  <c r="K20" i="61"/>
  <c r="K19" i="61"/>
  <c r="K18" i="61"/>
  <c r="K17" i="61"/>
  <c r="K16" i="61"/>
  <c r="K15" i="61"/>
  <c r="K14" i="61"/>
  <c r="K13" i="61"/>
  <c r="K12" i="61"/>
  <c r="K11" i="61"/>
  <c r="K10" i="61"/>
  <c r="K9" i="61"/>
  <c r="K8" i="61"/>
  <c r="K7" i="61"/>
  <c r="L3" i="61"/>
  <c r="G3" i="61"/>
  <c r="B3" i="61"/>
  <c r="K8" i="60"/>
  <c r="G3" i="60"/>
  <c r="C23" i="60"/>
  <c r="C9" i="60"/>
  <c r="C10" i="60"/>
  <c r="C11" i="60"/>
  <c r="C12" i="60"/>
  <c r="C13" i="60"/>
  <c r="C14" i="60"/>
  <c r="C15" i="60"/>
  <c r="C16" i="60"/>
  <c r="C17" i="60"/>
  <c r="C18" i="60"/>
  <c r="C19" i="60"/>
  <c r="C20" i="60"/>
  <c r="C21" i="60"/>
  <c r="C22" i="60"/>
  <c r="C8" i="60"/>
  <c r="C7" i="60"/>
  <c r="B9" i="60"/>
  <c r="B10" i="60"/>
  <c r="B11" i="60"/>
  <c r="B12" i="60"/>
  <c r="B13" i="60"/>
  <c r="B14" i="60"/>
  <c r="B15" i="60"/>
  <c r="B16" i="60"/>
  <c r="B17" i="60"/>
  <c r="B18" i="60"/>
  <c r="B19" i="60"/>
  <c r="B20" i="60"/>
  <c r="B21" i="60"/>
  <c r="B22" i="60"/>
  <c r="B23" i="60"/>
  <c r="B8" i="60"/>
  <c r="B7" i="60"/>
  <c r="A9" i="60"/>
  <c r="A10" i="60"/>
  <c r="A11" i="60"/>
  <c r="A12" i="60"/>
  <c r="A13" i="60"/>
  <c r="A14" i="60"/>
  <c r="A15" i="60"/>
  <c r="A16" i="60"/>
  <c r="A17" i="60"/>
  <c r="A18" i="60"/>
  <c r="A19" i="60"/>
  <c r="A20" i="60"/>
  <c r="A21" i="60"/>
  <c r="A22" i="60"/>
  <c r="A23" i="60"/>
  <c r="A8" i="60"/>
  <c r="A7" i="60"/>
  <c r="K23" i="60"/>
  <c r="K22" i="60"/>
  <c r="K21" i="60"/>
  <c r="K20" i="60"/>
  <c r="K19" i="60"/>
  <c r="K18" i="60"/>
  <c r="K17" i="60"/>
  <c r="K16" i="60"/>
  <c r="K15" i="60"/>
  <c r="K14" i="60"/>
  <c r="K13" i="60"/>
  <c r="K12" i="60"/>
  <c r="K11" i="60"/>
  <c r="K10" i="60"/>
  <c r="K9" i="60"/>
  <c r="L3" i="60"/>
  <c r="B3" i="60"/>
  <c r="E9" i="58"/>
  <c r="E10" i="58"/>
  <c r="E11" i="58"/>
  <c r="N11" i="58" s="1"/>
  <c r="E12" i="58"/>
  <c r="N12" i="58" s="1"/>
  <c r="E13" i="58"/>
  <c r="E14" i="58"/>
  <c r="N14" i="58" s="1"/>
  <c r="E15" i="58"/>
  <c r="E16" i="58"/>
  <c r="E17" i="58"/>
  <c r="N17" i="58" s="1"/>
  <c r="E18" i="58"/>
  <c r="N18" i="58" s="1"/>
  <c r="E19" i="58"/>
  <c r="E20" i="58"/>
  <c r="E21" i="58"/>
  <c r="E22" i="58"/>
  <c r="E23" i="58"/>
  <c r="N23" i="58" s="1"/>
  <c r="E7" i="58"/>
  <c r="K9" i="58"/>
  <c r="K10" i="58"/>
  <c r="K23" i="58"/>
  <c r="K11" i="58"/>
  <c r="K12" i="58"/>
  <c r="K13" i="58"/>
  <c r="K14" i="58"/>
  <c r="K15" i="58"/>
  <c r="K16" i="58"/>
  <c r="K17" i="58"/>
  <c r="K18" i="58"/>
  <c r="K19" i="58"/>
  <c r="K21" i="58"/>
  <c r="K22" i="58"/>
  <c r="C23" i="58"/>
  <c r="C9" i="58"/>
  <c r="C10" i="58"/>
  <c r="C11" i="58"/>
  <c r="C12" i="58"/>
  <c r="C13" i="58"/>
  <c r="C14" i="58"/>
  <c r="C15" i="58"/>
  <c r="C16" i="58"/>
  <c r="C17" i="58"/>
  <c r="C18" i="58"/>
  <c r="C19" i="58"/>
  <c r="C20" i="58"/>
  <c r="C21" i="58"/>
  <c r="C22" i="58"/>
  <c r="C8" i="58"/>
  <c r="C7" i="58"/>
  <c r="B23" i="58"/>
  <c r="B8" i="58"/>
  <c r="B9" i="58"/>
  <c r="B10" i="58"/>
  <c r="B11" i="58"/>
  <c r="B12" i="58"/>
  <c r="B13" i="58"/>
  <c r="B14" i="58"/>
  <c r="B15" i="58"/>
  <c r="B16" i="58"/>
  <c r="B17" i="58"/>
  <c r="B18" i="58"/>
  <c r="B19" i="58"/>
  <c r="B20" i="58"/>
  <c r="B22" i="58"/>
  <c r="B7" i="58"/>
  <c r="A8" i="58"/>
  <c r="A9" i="58"/>
  <c r="A10" i="58"/>
  <c r="A11" i="58"/>
  <c r="A12" i="58"/>
  <c r="A13" i="58"/>
  <c r="A14" i="58"/>
  <c r="A15" i="58"/>
  <c r="A16" i="58"/>
  <c r="A17" i="58"/>
  <c r="A18" i="58"/>
  <c r="A19" i="58"/>
  <c r="A20" i="58"/>
  <c r="A22" i="58"/>
  <c r="A23" i="58"/>
  <c r="A7" i="58"/>
  <c r="C5" i="5"/>
  <c r="B3" i="58"/>
  <c r="K7" i="58"/>
  <c r="L3" i="58"/>
  <c r="J50" i="1"/>
  <c r="J27" i="1"/>
  <c r="J28" i="1"/>
  <c r="H5" i="52"/>
  <c r="H6" i="52"/>
  <c r="H7" i="52"/>
  <c r="H8" i="52"/>
  <c r="H9" i="52"/>
  <c r="H10" i="52"/>
  <c r="H11" i="52"/>
  <c r="H12" i="52"/>
  <c r="H13" i="52"/>
  <c r="H14" i="52"/>
  <c r="H15" i="52"/>
  <c r="H16" i="52"/>
  <c r="H17" i="52"/>
  <c r="H18" i="52"/>
  <c r="H19" i="52"/>
  <c r="H20" i="52"/>
  <c r="H21" i="52"/>
  <c r="H5" i="34"/>
  <c r="H6" i="34"/>
  <c r="H7" i="34"/>
  <c r="H8" i="34"/>
  <c r="H9" i="34"/>
  <c r="H10" i="34"/>
  <c r="H11" i="34"/>
  <c r="H12" i="34"/>
  <c r="H13" i="34"/>
  <c r="H14" i="34"/>
  <c r="H15" i="34"/>
  <c r="H16" i="34"/>
  <c r="H17" i="34"/>
  <c r="H18" i="34"/>
  <c r="H19" i="34"/>
  <c r="H20" i="34"/>
  <c r="H21" i="34"/>
  <c r="CE35" i="6"/>
  <c r="EM37" i="6"/>
  <c r="C12" i="5"/>
  <c r="BA5" i="6"/>
  <c r="EF5" i="6"/>
  <c r="BA6" i="6"/>
  <c r="BA8" i="6"/>
  <c r="CS8" i="6"/>
  <c r="EF8" i="6"/>
  <c r="AX12" i="6"/>
  <c r="AX14" i="6"/>
  <c r="AX16" i="6"/>
  <c r="AX18" i="6"/>
  <c r="AX20" i="6"/>
  <c r="B5" i="5"/>
  <c r="D5" i="5"/>
  <c r="G5" i="5"/>
  <c r="B6" i="5"/>
  <c r="D6" i="5"/>
  <c r="G6" i="5"/>
  <c r="B7" i="5"/>
  <c r="C7" i="5"/>
  <c r="D7" i="5"/>
  <c r="G7" i="5"/>
  <c r="B8" i="5"/>
  <c r="D8" i="5"/>
  <c r="G8" i="5"/>
  <c r="B9" i="5"/>
  <c r="C9" i="5"/>
  <c r="D9" i="5"/>
  <c r="G9" i="5"/>
  <c r="B10" i="5"/>
  <c r="D10" i="5"/>
  <c r="G10" i="5"/>
  <c r="B11" i="5"/>
  <c r="C11" i="5"/>
  <c r="D11" i="5"/>
  <c r="G11" i="5"/>
  <c r="B12" i="5"/>
  <c r="D12" i="5"/>
  <c r="G12" i="5"/>
  <c r="B13" i="5"/>
  <c r="C13" i="5"/>
  <c r="D13" i="5"/>
  <c r="G13" i="5"/>
  <c r="B14" i="5"/>
  <c r="D14" i="5"/>
  <c r="G14" i="5"/>
  <c r="B15" i="5"/>
  <c r="D15" i="5"/>
  <c r="G15" i="5"/>
  <c r="B16" i="5"/>
  <c r="C16" i="5"/>
  <c r="D16" i="5"/>
  <c r="G16" i="5"/>
  <c r="B17" i="5"/>
  <c r="C17" i="5"/>
  <c r="D17" i="5"/>
  <c r="G17" i="5"/>
  <c r="B18" i="5"/>
  <c r="C18" i="5"/>
  <c r="D18" i="5"/>
  <c r="G18" i="5"/>
  <c r="H18" i="5"/>
  <c r="B19" i="5"/>
  <c r="C19" i="5"/>
  <c r="D19" i="5"/>
  <c r="G19" i="5"/>
  <c r="B20" i="5"/>
  <c r="C20" i="5"/>
  <c r="D20" i="5"/>
  <c r="G20" i="5"/>
  <c r="B21" i="5"/>
  <c r="C21" i="5"/>
  <c r="D21" i="5"/>
  <c r="G21" i="5"/>
  <c r="B5" i="37"/>
  <c r="C5" i="37"/>
  <c r="D5" i="37"/>
  <c r="G5" i="37"/>
  <c r="H5" i="37"/>
  <c r="B6" i="37"/>
  <c r="C6" i="37"/>
  <c r="D6" i="37"/>
  <c r="H6" i="37"/>
  <c r="G6" i="37"/>
  <c r="B7" i="37"/>
  <c r="C7" i="37"/>
  <c r="D7" i="37"/>
  <c r="H7" i="37"/>
  <c r="G7" i="37"/>
  <c r="B8" i="37"/>
  <c r="C8" i="37"/>
  <c r="D8" i="37"/>
  <c r="H8" i="37"/>
  <c r="G8" i="37"/>
  <c r="B9" i="37"/>
  <c r="C9" i="37"/>
  <c r="D9" i="37"/>
  <c r="G9" i="37"/>
  <c r="H9" i="37"/>
  <c r="B10" i="37"/>
  <c r="C10" i="37"/>
  <c r="D10" i="37"/>
  <c r="H10" i="37"/>
  <c r="G10" i="37"/>
  <c r="B11" i="37"/>
  <c r="C11" i="37"/>
  <c r="D11" i="37"/>
  <c r="H11" i="37"/>
  <c r="G11" i="37"/>
  <c r="B12" i="37"/>
  <c r="C12" i="37"/>
  <c r="D12" i="37"/>
  <c r="G12" i="37"/>
  <c r="H12" i="37"/>
  <c r="B13" i="37"/>
  <c r="C13" i="37"/>
  <c r="D13" i="37"/>
  <c r="G13" i="37"/>
  <c r="H13" i="37"/>
  <c r="B14" i="37"/>
  <c r="C14" i="37"/>
  <c r="D14" i="37"/>
  <c r="H14" i="37"/>
  <c r="G14" i="37"/>
  <c r="B15" i="37"/>
  <c r="C15" i="37"/>
  <c r="D15" i="37"/>
  <c r="H15" i="37"/>
  <c r="G15" i="37"/>
  <c r="B16" i="37"/>
  <c r="C16" i="37"/>
  <c r="D16" i="37"/>
  <c r="G16" i="37"/>
  <c r="H16" i="37"/>
  <c r="B17" i="37"/>
  <c r="C17" i="37"/>
  <c r="D17" i="37"/>
  <c r="H17" i="37"/>
  <c r="G17" i="37"/>
  <c r="B18" i="37"/>
  <c r="C18" i="37"/>
  <c r="D18" i="37"/>
  <c r="H18" i="37"/>
  <c r="G18" i="37"/>
  <c r="B19" i="37"/>
  <c r="C19" i="37"/>
  <c r="D19" i="37"/>
  <c r="H19" i="37"/>
  <c r="G19" i="37"/>
  <c r="B20" i="37"/>
  <c r="C20" i="37"/>
  <c r="D20" i="37"/>
  <c r="G20" i="37"/>
  <c r="H20" i="37"/>
  <c r="B21" i="37"/>
  <c r="C21" i="37"/>
  <c r="D21" i="37"/>
  <c r="H21" i="37"/>
  <c r="G21" i="37"/>
  <c r="B5" i="38"/>
  <c r="C5" i="38"/>
  <c r="D5" i="38"/>
  <c r="H5" i="38"/>
  <c r="G5" i="38"/>
  <c r="B6" i="38"/>
  <c r="C6" i="38"/>
  <c r="D6" i="38"/>
  <c r="G6" i="38"/>
  <c r="H6" i="38"/>
  <c r="B7" i="38"/>
  <c r="C7" i="38"/>
  <c r="D7" i="38"/>
  <c r="G7" i="38"/>
  <c r="H7" i="38"/>
  <c r="B8" i="38"/>
  <c r="C8" i="38"/>
  <c r="D8" i="38"/>
  <c r="G8" i="38"/>
  <c r="H8" i="38"/>
  <c r="B9" i="38"/>
  <c r="C9" i="38"/>
  <c r="D9" i="38"/>
  <c r="H9" i="38"/>
  <c r="G9" i="38"/>
  <c r="B10" i="38"/>
  <c r="C10" i="38"/>
  <c r="D10" i="38"/>
  <c r="G10" i="38"/>
  <c r="H10" i="38"/>
  <c r="B11" i="38"/>
  <c r="C11" i="38"/>
  <c r="D11" i="38"/>
  <c r="G11" i="38"/>
  <c r="H11" i="38"/>
  <c r="B12" i="38"/>
  <c r="C12" i="38"/>
  <c r="D12" i="38"/>
  <c r="G12" i="38"/>
  <c r="H12" i="38"/>
  <c r="B13" i="38"/>
  <c r="C13" i="38"/>
  <c r="D13" i="38"/>
  <c r="H13" i="38"/>
  <c r="G13" i="38"/>
  <c r="B14" i="38"/>
  <c r="C14" i="38"/>
  <c r="D14" i="38"/>
  <c r="H14" i="38"/>
  <c r="G14" i="38"/>
  <c r="B15" i="38"/>
  <c r="C15" i="38"/>
  <c r="D15" i="38"/>
  <c r="G15" i="38"/>
  <c r="H15" i="38"/>
  <c r="B16" i="38"/>
  <c r="C16" i="38"/>
  <c r="D16" i="38"/>
  <c r="H16" i="38"/>
  <c r="G16" i="38"/>
  <c r="B17" i="38"/>
  <c r="C17" i="38"/>
  <c r="D17" i="38"/>
  <c r="H17" i="38"/>
  <c r="G17" i="38"/>
  <c r="B18" i="38"/>
  <c r="C18" i="38"/>
  <c r="D18" i="38"/>
  <c r="H18" i="38"/>
  <c r="G18" i="38"/>
  <c r="B19" i="38"/>
  <c r="C19" i="38"/>
  <c r="D19" i="38"/>
  <c r="G19" i="38"/>
  <c r="H19" i="38"/>
  <c r="B20" i="38"/>
  <c r="C20" i="38"/>
  <c r="D20" i="38"/>
  <c r="H20" i="38"/>
  <c r="G20" i="38"/>
  <c r="B21" i="38"/>
  <c r="C21" i="38"/>
  <c r="D21" i="38"/>
  <c r="H21" i="38"/>
  <c r="G21" i="38"/>
  <c r="B5" i="39"/>
  <c r="C5" i="39"/>
  <c r="D5" i="39"/>
  <c r="G5" i="39"/>
  <c r="H5" i="39"/>
  <c r="B6" i="39"/>
  <c r="C6" i="39"/>
  <c r="D6" i="39"/>
  <c r="G6" i="39"/>
  <c r="H6" i="39"/>
  <c r="B7" i="39"/>
  <c r="C7" i="39"/>
  <c r="D7" i="39"/>
  <c r="H7" i="39"/>
  <c r="G7" i="39"/>
  <c r="B8" i="39"/>
  <c r="C8" i="39"/>
  <c r="D8" i="39"/>
  <c r="H8" i="39"/>
  <c r="G8" i="39"/>
  <c r="B9" i="39"/>
  <c r="C9" i="39"/>
  <c r="D9" i="39"/>
  <c r="G9" i="39"/>
  <c r="H9" i="39"/>
  <c r="B10" i="39"/>
  <c r="C10" i="39"/>
  <c r="D10" i="39"/>
  <c r="G10" i="39"/>
  <c r="H10" i="39"/>
  <c r="B11" i="39"/>
  <c r="C11" i="39"/>
  <c r="D11" i="39"/>
  <c r="H11" i="39"/>
  <c r="G11" i="39"/>
  <c r="B12" i="39"/>
  <c r="C12" i="39"/>
  <c r="D12" i="39"/>
  <c r="G12" i="39"/>
  <c r="H12" i="39"/>
  <c r="B13" i="39"/>
  <c r="C13" i="39"/>
  <c r="D13" i="39"/>
  <c r="G13" i="39"/>
  <c r="H13" i="39"/>
  <c r="B14" i="39"/>
  <c r="C14" i="39"/>
  <c r="D14" i="39"/>
  <c r="H14" i="39"/>
  <c r="G14" i="39"/>
  <c r="B15" i="39"/>
  <c r="C15" i="39"/>
  <c r="D15" i="39"/>
  <c r="H15" i="39"/>
  <c r="G15" i="39"/>
  <c r="B16" i="39"/>
  <c r="C16" i="39"/>
  <c r="D16" i="39"/>
  <c r="G16" i="39"/>
  <c r="H16" i="39"/>
  <c r="B17" i="39"/>
  <c r="C17" i="39"/>
  <c r="D17" i="39"/>
  <c r="G17" i="39"/>
  <c r="H17" i="39"/>
  <c r="B18" i="39"/>
  <c r="C18" i="39"/>
  <c r="D18" i="39"/>
  <c r="H18" i="39"/>
  <c r="G18" i="39"/>
  <c r="B19" i="39"/>
  <c r="C19" i="39"/>
  <c r="D19" i="39"/>
  <c r="G19" i="39"/>
  <c r="H19" i="39"/>
  <c r="B20" i="39"/>
  <c r="C20" i="39"/>
  <c r="D20" i="39"/>
  <c r="H20" i="39"/>
  <c r="G20" i="39"/>
  <c r="B21" i="39"/>
  <c r="C21" i="39"/>
  <c r="D21" i="39"/>
  <c r="H21" i="39"/>
  <c r="G21" i="39"/>
  <c r="B5" i="52"/>
  <c r="C5" i="52"/>
  <c r="D5" i="52"/>
  <c r="G5" i="52"/>
  <c r="B6" i="52"/>
  <c r="C6" i="52"/>
  <c r="D6" i="52"/>
  <c r="G6" i="52"/>
  <c r="B7" i="52"/>
  <c r="C7" i="52"/>
  <c r="D7" i="52"/>
  <c r="G7" i="52"/>
  <c r="B8" i="52"/>
  <c r="C8" i="52"/>
  <c r="D8" i="52"/>
  <c r="G8" i="52"/>
  <c r="B9" i="52"/>
  <c r="C9" i="52"/>
  <c r="D9" i="52"/>
  <c r="G9" i="52"/>
  <c r="B10" i="52"/>
  <c r="C10" i="52"/>
  <c r="D10" i="52"/>
  <c r="G10" i="52"/>
  <c r="B11" i="52"/>
  <c r="C11" i="52"/>
  <c r="D11" i="52"/>
  <c r="G11" i="52"/>
  <c r="B12" i="52"/>
  <c r="C12" i="52"/>
  <c r="D12" i="52"/>
  <c r="G12" i="52"/>
  <c r="B13" i="52"/>
  <c r="C13" i="52"/>
  <c r="D13" i="52"/>
  <c r="G13" i="52"/>
  <c r="B14" i="52"/>
  <c r="C14" i="52"/>
  <c r="D14" i="52"/>
  <c r="G14" i="52"/>
  <c r="B15" i="52"/>
  <c r="C15" i="52"/>
  <c r="D15" i="52"/>
  <c r="G15" i="52"/>
  <c r="B16" i="52"/>
  <c r="C16" i="52"/>
  <c r="D16" i="52"/>
  <c r="G16" i="52"/>
  <c r="B17" i="52"/>
  <c r="C17" i="52"/>
  <c r="D17" i="52"/>
  <c r="G17" i="52"/>
  <c r="B18" i="52"/>
  <c r="C18" i="52"/>
  <c r="D18" i="52"/>
  <c r="G18" i="52"/>
  <c r="B19" i="52"/>
  <c r="C19" i="52"/>
  <c r="D19" i="52"/>
  <c r="G19" i="52"/>
  <c r="B20" i="52"/>
  <c r="C20" i="52"/>
  <c r="D20" i="52"/>
  <c r="G20" i="52"/>
  <c r="B21" i="52"/>
  <c r="C21" i="52"/>
  <c r="D21" i="52"/>
  <c r="G21" i="52"/>
  <c r="B5" i="29"/>
  <c r="C5" i="29"/>
  <c r="D5" i="29"/>
  <c r="G5" i="29"/>
  <c r="B6" i="29"/>
  <c r="C6" i="29"/>
  <c r="D6" i="29"/>
  <c r="G6" i="29"/>
  <c r="B7" i="29"/>
  <c r="C7" i="29"/>
  <c r="D7" i="29"/>
  <c r="G7" i="29"/>
  <c r="B8" i="29"/>
  <c r="C8" i="29"/>
  <c r="D8" i="29"/>
  <c r="G8" i="29"/>
  <c r="B9" i="29"/>
  <c r="C9" i="29"/>
  <c r="D9" i="29"/>
  <c r="G9" i="29"/>
  <c r="B10" i="29"/>
  <c r="C10" i="29"/>
  <c r="D10" i="29"/>
  <c r="G10" i="29"/>
  <c r="B11" i="29"/>
  <c r="C11" i="29"/>
  <c r="D11" i="29"/>
  <c r="G11" i="29"/>
  <c r="B12" i="29"/>
  <c r="C12" i="29"/>
  <c r="D12" i="29"/>
  <c r="G12" i="29"/>
  <c r="B13" i="29"/>
  <c r="C13" i="29"/>
  <c r="D13" i="29"/>
  <c r="G13" i="29"/>
  <c r="B14" i="29"/>
  <c r="C14" i="29"/>
  <c r="D14" i="29"/>
  <c r="G14" i="29"/>
  <c r="B15" i="29"/>
  <c r="C15" i="29"/>
  <c r="D15" i="29"/>
  <c r="G15" i="29"/>
  <c r="B16" i="29"/>
  <c r="C16" i="29"/>
  <c r="D16" i="29"/>
  <c r="G16" i="29"/>
  <c r="B17" i="29"/>
  <c r="C17" i="29"/>
  <c r="D17" i="29"/>
  <c r="G17" i="29"/>
  <c r="B18" i="29"/>
  <c r="C18" i="29"/>
  <c r="D18" i="29"/>
  <c r="G18" i="29"/>
  <c r="B19" i="29"/>
  <c r="C19" i="29"/>
  <c r="D19" i="29"/>
  <c r="G19" i="29"/>
  <c r="B20" i="29"/>
  <c r="C20" i="29"/>
  <c r="D20" i="29"/>
  <c r="G20" i="29"/>
  <c r="B21" i="29"/>
  <c r="C21" i="29"/>
  <c r="D21" i="29"/>
  <c r="G21" i="29"/>
  <c r="B5" i="30"/>
  <c r="C5" i="30"/>
  <c r="D5" i="30"/>
  <c r="G5" i="30"/>
  <c r="H5" i="30"/>
  <c r="B6" i="30"/>
  <c r="C6" i="30"/>
  <c r="D6" i="30"/>
  <c r="H6" i="30"/>
  <c r="G6" i="30"/>
  <c r="B7" i="30"/>
  <c r="C7" i="30"/>
  <c r="D7" i="30"/>
  <c r="H7" i="30"/>
  <c r="G7" i="30"/>
  <c r="B8" i="30"/>
  <c r="C8" i="30"/>
  <c r="D8" i="30"/>
  <c r="G8" i="30"/>
  <c r="H8" i="30"/>
  <c r="B9" i="30"/>
  <c r="C9" i="30"/>
  <c r="D9" i="30"/>
  <c r="G9" i="30"/>
  <c r="H9" i="30"/>
  <c r="B10" i="30"/>
  <c r="C10" i="30"/>
  <c r="D10" i="30"/>
  <c r="H10" i="30"/>
  <c r="G10" i="30"/>
  <c r="B11" i="30"/>
  <c r="C11" i="30"/>
  <c r="D11" i="30"/>
  <c r="H11" i="30"/>
  <c r="G11" i="30"/>
  <c r="B12" i="30"/>
  <c r="C12" i="30"/>
  <c r="D12" i="30"/>
  <c r="G12" i="30"/>
  <c r="H12" i="30"/>
  <c r="B13" i="30"/>
  <c r="C13" i="30"/>
  <c r="D13" i="30"/>
  <c r="G13" i="30"/>
  <c r="H13" i="30"/>
  <c r="B14" i="30"/>
  <c r="C14" i="30"/>
  <c r="D14" i="30"/>
  <c r="H14" i="30"/>
  <c r="G14" i="30"/>
  <c r="B15" i="30"/>
  <c r="C15" i="30"/>
  <c r="D15" i="30"/>
  <c r="H15" i="30"/>
  <c r="G15" i="30"/>
  <c r="B16" i="30"/>
  <c r="C16" i="30"/>
  <c r="D16" i="30"/>
  <c r="H16" i="30"/>
  <c r="G16" i="30"/>
  <c r="B17" i="30"/>
  <c r="C17" i="30"/>
  <c r="D17" i="30"/>
  <c r="H17" i="30"/>
  <c r="G17" i="30"/>
  <c r="B18" i="30"/>
  <c r="C18" i="30"/>
  <c r="D18" i="30"/>
  <c r="G18" i="30"/>
  <c r="H18" i="30"/>
  <c r="B19" i="30"/>
  <c r="C19" i="30"/>
  <c r="D19" i="30"/>
  <c r="G19" i="30"/>
  <c r="H19" i="30"/>
  <c r="B20" i="30"/>
  <c r="C20" i="30"/>
  <c r="D20" i="30"/>
  <c r="G20" i="30"/>
  <c r="H20" i="30"/>
  <c r="B21" i="30"/>
  <c r="C21" i="30"/>
  <c r="D21" i="30"/>
  <c r="H21" i="30"/>
  <c r="G21" i="30"/>
  <c r="B5" i="31"/>
  <c r="C5" i="31"/>
  <c r="D5" i="31"/>
  <c r="H5" i="31"/>
  <c r="G5" i="31"/>
  <c r="B6" i="31"/>
  <c r="C6" i="31"/>
  <c r="D6" i="31"/>
  <c r="G6" i="31"/>
  <c r="H6" i="31"/>
  <c r="B7" i="31"/>
  <c r="C7" i="31"/>
  <c r="D7" i="31"/>
  <c r="H7" i="31"/>
  <c r="G7" i="31"/>
  <c r="B8" i="31"/>
  <c r="C8" i="31"/>
  <c r="D8" i="31"/>
  <c r="H8" i="31"/>
  <c r="G8" i="31"/>
  <c r="B9" i="31"/>
  <c r="C9" i="31"/>
  <c r="D9" i="31"/>
  <c r="H9" i="31"/>
  <c r="G9" i="31"/>
  <c r="B10" i="31"/>
  <c r="C10" i="31"/>
  <c r="D10" i="31"/>
  <c r="G10" i="31"/>
  <c r="H10" i="31"/>
  <c r="B11" i="31"/>
  <c r="C11" i="31"/>
  <c r="D11" i="31"/>
  <c r="H11" i="31"/>
  <c r="G11" i="31"/>
  <c r="B12" i="31"/>
  <c r="C12" i="31"/>
  <c r="D12" i="31"/>
  <c r="G12" i="31"/>
  <c r="H12" i="31"/>
  <c r="B13" i="31"/>
  <c r="C13" i="31"/>
  <c r="D13" i="31"/>
  <c r="G13" i="31"/>
  <c r="H13" i="31"/>
  <c r="B14" i="31"/>
  <c r="C14" i="31"/>
  <c r="D14" i="31"/>
  <c r="H14" i="31"/>
  <c r="G14" i="31"/>
  <c r="B15" i="31"/>
  <c r="C15" i="31"/>
  <c r="D15" i="31"/>
  <c r="G15" i="31"/>
  <c r="H15" i="31"/>
  <c r="B16" i="31"/>
  <c r="C16" i="31"/>
  <c r="D16" i="31"/>
  <c r="H16" i="31"/>
  <c r="G16" i="31"/>
  <c r="B17" i="31"/>
  <c r="C17" i="31"/>
  <c r="D17" i="31"/>
  <c r="H17" i="31"/>
  <c r="G17" i="31"/>
  <c r="B18" i="31"/>
  <c r="C18" i="31"/>
  <c r="D18" i="31"/>
  <c r="G18" i="31"/>
  <c r="H18" i="31"/>
  <c r="B19" i="31"/>
  <c r="C19" i="31"/>
  <c r="D19" i="31"/>
  <c r="H19" i="31"/>
  <c r="G19" i="31"/>
  <c r="B20" i="31"/>
  <c r="C20" i="31"/>
  <c r="D20" i="31"/>
  <c r="H20" i="31"/>
  <c r="I20" i="31" s="1"/>
  <c r="G20" i="31"/>
  <c r="B21" i="31"/>
  <c r="C21" i="31"/>
  <c r="D21" i="31"/>
  <c r="G21" i="31"/>
  <c r="H21" i="31"/>
  <c r="B5" i="32"/>
  <c r="C5" i="32"/>
  <c r="D5" i="32"/>
  <c r="H5" i="32"/>
  <c r="G5" i="32"/>
  <c r="B6" i="32"/>
  <c r="C6" i="32"/>
  <c r="D6" i="32"/>
  <c r="H6" i="32"/>
  <c r="G6" i="32"/>
  <c r="B7" i="32"/>
  <c r="C7" i="32"/>
  <c r="D7" i="32"/>
  <c r="G7" i="32"/>
  <c r="H7" i="32"/>
  <c r="B8" i="32"/>
  <c r="C8" i="32"/>
  <c r="D8" i="32"/>
  <c r="H8" i="32"/>
  <c r="G8" i="32"/>
  <c r="B9" i="32"/>
  <c r="C9" i="32"/>
  <c r="D9" i="32"/>
  <c r="H9" i="32"/>
  <c r="G9" i="32"/>
  <c r="B10" i="32"/>
  <c r="C10" i="32"/>
  <c r="D10" i="32"/>
  <c r="G10" i="32"/>
  <c r="H10" i="32"/>
  <c r="B11" i="32"/>
  <c r="C11" i="32"/>
  <c r="D11" i="32"/>
  <c r="H11" i="32"/>
  <c r="G11" i="32"/>
  <c r="B12" i="32"/>
  <c r="C12" i="32"/>
  <c r="D12" i="32"/>
  <c r="G12" i="32"/>
  <c r="H12" i="32"/>
  <c r="B13" i="32"/>
  <c r="C13" i="32"/>
  <c r="D13" i="32"/>
  <c r="H13" i="32"/>
  <c r="G13" i="32"/>
  <c r="B14" i="32"/>
  <c r="C14" i="32"/>
  <c r="D14" i="32"/>
  <c r="H14" i="32"/>
  <c r="G14" i="32"/>
  <c r="B15" i="32"/>
  <c r="C15" i="32"/>
  <c r="D15" i="32"/>
  <c r="H15" i="32"/>
  <c r="G15" i="32"/>
  <c r="B16" i="32"/>
  <c r="C16" i="32"/>
  <c r="D16" i="32"/>
  <c r="G16" i="32"/>
  <c r="H16" i="32"/>
  <c r="B17" i="32"/>
  <c r="C17" i="32"/>
  <c r="D17" i="32"/>
  <c r="H17" i="32"/>
  <c r="G17" i="32"/>
  <c r="B18" i="32"/>
  <c r="C18" i="32"/>
  <c r="D18" i="32"/>
  <c r="H18" i="32"/>
  <c r="G18" i="32"/>
  <c r="B19" i="32"/>
  <c r="C19" i="32"/>
  <c r="D19" i="32"/>
  <c r="G19" i="32"/>
  <c r="H19" i="32"/>
  <c r="B20" i="32"/>
  <c r="C20" i="32"/>
  <c r="D20" i="32"/>
  <c r="H20" i="32"/>
  <c r="G20" i="32"/>
  <c r="B21" i="32"/>
  <c r="C21" i="32"/>
  <c r="D21" i="32"/>
  <c r="H21" i="32"/>
  <c r="G21" i="32"/>
  <c r="B5" i="33"/>
  <c r="C5" i="33"/>
  <c r="D5" i="33"/>
  <c r="G5" i="33"/>
  <c r="H5" i="33"/>
  <c r="B6" i="33"/>
  <c r="C6" i="33"/>
  <c r="D6" i="33"/>
  <c r="G6" i="33"/>
  <c r="H6" i="33"/>
  <c r="B7" i="33"/>
  <c r="C7" i="33"/>
  <c r="D7" i="33"/>
  <c r="H7" i="33"/>
  <c r="G7" i="33"/>
  <c r="B8" i="33"/>
  <c r="C8" i="33"/>
  <c r="D8" i="33"/>
  <c r="H8" i="33"/>
  <c r="G8" i="33"/>
  <c r="B9" i="33"/>
  <c r="C9" i="33"/>
  <c r="D9" i="33"/>
  <c r="G9" i="33"/>
  <c r="H9" i="33"/>
  <c r="B10" i="33"/>
  <c r="C10" i="33"/>
  <c r="D10" i="33"/>
  <c r="G10" i="33"/>
  <c r="H10" i="33"/>
  <c r="B11" i="33"/>
  <c r="C11" i="33"/>
  <c r="D11" i="33"/>
  <c r="H11" i="33"/>
  <c r="G11" i="33"/>
  <c r="B12" i="33"/>
  <c r="C12" i="33"/>
  <c r="D12" i="33"/>
  <c r="G12" i="33"/>
  <c r="H12" i="33"/>
  <c r="B13" i="33"/>
  <c r="C13" i="33"/>
  <c r="D13" i="33"/>
  <c r="H13" i="33"/>
  <c r="G13" i="33"/>
  <c r="B14" i="33"/>
  <c r="C14" i="33"/>
  <c r="D14" i="33"/>
  <c r="H14" i="33"/>
  <c r="G14" i="33"/>
  <c r="B15" i="33"/>
  <c r="C15" i="33"/>
  <c r="D15" i="33"/>
  <c r="G15" i="33"/>
  <c r="H15" i="33"/>
  <c r="B16" i="33"/>
  <c r="C16" i="33"/>
  <c r="D16" i="33"/>
  <c r="G16" i="33"/>
  <c r="H16" i="33"/>
  <c r="B17" i="33"/>
  <c r="C17" i="33"/>
  <c r="D17" i="33"/>
  <c r="H17" i="33"/>
  <c r="G17" i="33"/>
  <c r="B18" i="33"/>
  <c r="C18" i="33"/>
  <c r="D18" i="33"/>
  <c r="G18" i="33"/>
  <c r="H18" i="33"/>
  <c r="B19" i="33"/>
  <c r="C19" i="33"/>
  <c r="D19" i="33"/>
  <c r="G19" i="33"/>
  <c r="H19" i="33"/>
  <c r="B20" i="33"/>
  <c r="C20" i="33"/>
  <c r="D20" i="33"/>
  <c r="G20" i="33"/>
  <c r="H20" i="33"/>
  <c r="B21" i="33"/>
  <c r="C21" i="33"/>
  <c r="D21" i="33"/>
  <c r="H21" i="33"/>
  <c r="G21" i="33"/>
  <c r="B5" i="34"/>
  <c r="C5" i="34"/>
  <c r="D5" i="34"/>
  <c r="G5" i="34"/>
  <c r="B6" i="34"/>
  <c r="C6" i="34"/>
  <c r="D6" i="34"/>
  <c r="G6" i="34"/>
  <c r="B7" i="34"/>
  <c r="C7" i="34"/>
  <c r="D7" i="34"/>
  <c r="G7" i="34"/>
  <c r="B8" i="34"/>
  <c r="C8" i="34"/>
  <c r="D8" i="34"/>
  <c r="G8" i="34"/>
  <c r="B9" i="34"/>
  <c r="C9" i="34"/>
  <c r="D9" i="34"/>
  <c r="G9" i="34"/>
  <c r="B10" i="34"/>
  <c r="C10" i="34"/>
  <c r="D10" i="34"/>
  <c r="G10" i="34"/>
  <c r="B11" i="34"/>
  <c r="C11" i="34"/>
  <c r="D11" i="34"/>
  <c r="G11" i="34"/>
  <c r="B12" i="34"/>
  <c r="C12" i="34"/>
  <c r="D12" i="34"/>
  <c r="G12" i="34"/>
  <c r="B13" i="34"/>
  <c r="C13" i="34"/>
  <c r="D13" i="34"/>
  <c r="G13" i="34"/>
  <c r="B14" i="34"/>
  <c r="C14" i="34"/>
  <c r="D14" i="34"/>
  <c r="G14" i="34"/>
  <c r="B15" i="34"/>
  <c r="C15" i="34"/>
  <c r="D15" i="34"/>
  <c r="G15" i="34"/>
  <c r="B16" i="34"/>
  <c r="C16" i="34"/>
  <c r="D16" i="34"/>
  <c r="G16" i="34"/>
  <c r="B17" i="34"/>
  <c r="C17" i="34"/>
  <c r="D17" i="34"/>
  <c r="G17" i="34"/>
  <c r="B18" i="34"/>
  <c r="C18" i="34"/>
  <c r="D18" i="34"/>
  <c r="G18" i="34"/>
  <c r="B19" i="34"/>
  <c r="C19" i="34"/>
  <c r="D19" i="34"/>
  <c r="G19" i="34"/>
  <c r="B20" i="34"/>
  <c r="C20" i="34"/>
  <c r="D20" i="34"/>
  <c r="G20" i="34"/>
  <c r="B21" i="34"/>
  <c r="C21" i="34"/>
  <c r="D21" i="34"/>
  <c r="G21" i="34"/>
  <c r="B5" i="35"/>
  <c r="C5" i="35"/>
  <c r="D5" i="35"/>
  <c r="G5" i="35"/>
  <c r="H5" i="35"/>
  <c r="B6" i="35"/>
  <c r="C6" i="35"/>
  <c r="D6" i="35"/>
  <c r="H6" i="35"/>
  <c r="G6" i="35"/>
  <c r="B7" i="35"/>
  <c r="C7" i="35"/>
  <c r="D7" i="35"/>
  <c r="G7" i="35"/>
  <c r="H7" i="35"/>
  <c r="B8" i="35"/>
  <c r="C8" i="35"/>
  <c r="D8" i="35"/>
  <c r="G8" i="35"/>
  <c r="H8" i="35"/>
  <c r="B9" i="35"/>
  <c r="C9" i="35"/>
  <c r="D9" i="35"/>
  <c r="H9" i="35"/>
  <c r="G9" i="35"/>
  <c r="B10" i="35"/>
  <c r="C10" i="35"/>
  <c r="D10" i="35"/>
  <c r="H10" i="35"/>
  <c r="G10" i="35"/>
  <c r="B11" i="35"/>
  <c r="C11" i="35"/>
  <c r="D11" i="35"/>
  <c r="G11" i="35"/>
  <c r="H11" i="35"/>
  <c r="B12" i="35"/>
  <c r="C12" i="35"/>
  <c r="D12" i="35"/>
  <c r="H12" i="35"/>
  <c r="G12" i="35"/>
  <c r="B13" i="35"/>
  <c r="C13" i="35"/>
  <c r="D13" i="35"/>
  <c r="H13" i="35"/>
  <c r="G13" i="35"/>
  <c r="B14" i="35"/>
  <c r="C14" i="35"/>
  <c r="D14" i="35"/>
  <c r="H14" i="35"/>
  <c r="G14" i="35"/>
  <c r="B15" i="35"/>
  <c r="C15" i="35"/>
  <c r="D15" i="35"/>
  <c r="G15" i="35"/>
  <c r="H15" i="35"/>
  <c r="B16" i="35"/>
  <c r="C16" i="35"/>
  <c r="D16" i="35"/>
  <c r="H16" i="35"/>
  <c r="G16" i="35"/>
  <c r="B17" i="35"/>
  <c r="C17" i="35"/>
  <c r="D17" i="35"/>
  <c r="G17" i="35"/>
  <c r="H17" i="35"/>
  <c r="B18" i="35"/>
  <c r="C18" i="35"/>
  <c r="D18" i="35"/>
  <c r="H18" i="35"/>
  <c r="G18" i="35"/>
  <c r="B19" i="35"/>
  <c r="C19" i="35"/>
  <c r="D19" i="35"/>
  <c r="G19" i="35"/>
  <c r="H19" i="35"/>
  <c r="B20" i="35"/>
  <c r="C20" i="35"/>
  <c r="D20" i="35"/>
  <c r="H20" i="35"/>
  <c r="G20" i="35"/>
  <c r="B21" i="35"/>
  <c r="C21" i="35"/>
  <c r="D21" i="35"/>
  <c r="H21" i="35"/>
  <c r="G21" i="35"/>
  <c r="B5" i="36"/>
  <c r="C5" i="36"/>
  <c r="D5" i="36"/>
  <c r="G5" i="36"/>
  <c r="H5" i="36"/>
  <c r="B6" i="36"/>
  <c r="C6" i="36"/>
  <c r="D6" i="36"/>
  <c r="H6" i="36"/>
  <c r="G6" i="36"/>
  <c r="B7" i="36"/>
  <c r="C7" i="36"/>
  <c r="D7" i="36"/>
  <c r="H7" i="36"/>
  <c r="G7" i="36"/>
  <c r="B8" i="36"/>
  <c r="C8" i="36"/>
  <c r="D8" i="36"/>
  <c r="G8" i="36"/>
  <c r="H8" i="36"/>
  <c r="B9" i="36"/>
  <c r="C9" i="36"/>
  <c r="D9" i="36"/>
  <c r="H9" i="36"/>
  <c r="G9" i="36"/>
  <c r="B10" i="36"/>
  <c r="C10" i="36"/>
  <c r="D10" i="36"/>
  <c r="H10" i="36"/>
  <c r="G10" i="36"/>
  <c r="B11" i="36"/>
  <c r="C11" i="36"/>
  <c r="D11" i="36"/>
  <c r="G11" i="36"/>
  <c r="H11" i="36"/>
  <c r="B12" i="36"/>
  <c r="C12" i="36"/>
  <c r="D12" i="36"/>
  <c r="H12" i="36"/>
  <c r="G12" i="36"/>
  <c r="B13" i="36"/>
  <c r="C13" i="36"/>
  <c r="D13" i="36"/>
  <c r="H13" i="36"/>
  <c r="G13" i="36"/>
  <c r="B14" i="36"/>
  <c r="C14" i="36"/>
  <c r="D14" i="36"/>
  <c r="H14" i="36"/>
  <c r="G14" i="36"/>
  <c r="B15" i="36"/>
  <c r="C15" i="36"/>
  <c r="D15" i="36"/>
  <c r="G15" i="36"/>
  <c r="H15" i="36"/>
  <c r="B16" i="36"/>
  <c r="C16" i="36"/>
  <c r="D16" i="36"/>
  <c r="H16" i="36"/>
  <c r="G16" i="36"/>
  <c r="B17" i="36"/>
  <c r="C17" i="36"/>
  <c r="D17" i="36"/>
  <c r="H17" i="36"/>
  <c r="G17" i="36"/>
  <c r="B18" i="36"/>
  <c r="C18" i="36"/>
  <c r="D18" i="36"/>
  <c r="G18" i="36"/>
  <c r="H18" i="36"/>
  <c r="B19" i="36"/>
  <c r="C19" i="36"/>
  <c r="D19" i="36"/>
  <c r="G19" i="36"/>
  <c r="H19" i="36"/>
  <c r="B20" i="36"/>
  <c r="C20" i="36"/>
  <c r="D20" i="36"/>
  <c r="H20" i="36"/>
  <c r="G20" i="36"/>
  <c r="B21" i="36"/>
  <c r="C21" i="36"/>
  <c r="D21" i="36"/>
  <c r="H21" i="36"/>
  <c r="G21" i="36"/>
  <c r="J29" i="1"/>
  <c r="C8" i="5"/>
  <c r="J30" i="1"/>
  <c r="J31" i="1"/>
  <c r="J32" i="1"/>
  <c r="J33" i="1"/>
  <c r="J34" i="1"/>
  <c r="J35" i="1"/>
  <c r="J36" i="1"/>
  <c r="J37" i="1"/>
  <c r="J38" i="1"/>
  <c r="J39" i="1"/>
  <c r="J42" i="1"/>
  <c r="J43" i="1"/>
  <c r="J51" i="1"/>
  <c r="J66" i="1"/>
  <c r="C10" i="5"/>
  <c r="C6" i="5"/>
  <c r="J12" i="71" l="1"/>
  <c r="L12" i="71" s="1"/>
  <c r="L12" i="66"/>
  <c r="L15" i="62"/>
  <c r="H21" i="71"/>
  <c r="L21" i="71" s="1"/>
  <c r="J19" i="69"/>
  <c r="L19" i="69" s="1"/>
  <c r="O16" i="89"/>
  <c r="O20" i="98"/>
  <c r="H9" i="71"/>
  <c r="L9" i="71" s="1"/>
  <c r="O22" i="89"/>
  <c r="N7" i="63"/>
  <c r="O18" i="98"/>
  <c r="O10" i="89"/>
  <c r="N18" i="70"/>
  <c r="N12" i="70"/>
  <c r="O23" i="89"/>
  <c r="O21" i="89"/>
  <c r="N7" i="69"/>
  <c r="N19" i="69"/>
  <c r="N13" i="69"/>
  <c r="N8" i="71"/>
  <c r="N17" i="71"/>
  <c r="N11" i="71"/>
  <c r="N23" i="67"/>
  <c r="N17" i="67"/>
  <c r="N11" i="67"/>
  <c r="N8" i="68"/>
  <c r="N17" i="68"/>
  <c r="N11" i="68"/>
  <c r="N7" i="70"/>
  <c r="N21" i="66"/>
  <c r="N15" i="66"/>
  <c r="N9" i="66"/>
  <c r="J18" i="69"/>
  <c r="N10" i="64"/>
  <c r="N12" i="62"/>
  <c r="N18" i="62"/>
  <c r="J7" i="65"/>
  <c r="O20" i="89"/>
  <c r="J17" i="67"/>
  <c r="L17" i="67" s="1"/>
  <c r="O19" i="89"/>
  <c r="J7" i="67"/>
  <c r="L7" i="67" s="1"/>
  <c r="J23" i="70"/>
  <c r="L23" i="70" s="1"/>
  <c r="O23" i="70" s="1"/>
  <c r="J16" i="71"/>
  <c r="L16" i="71" s="1"/>
  <c r="J7" i="69"/>
  <c r="L7" i="69" s="1"/>
  <c r="O24" i="94"/>
  <c r="I22" i="86"/>
  <c r="I22" i="81"/>
  <c r="I22" i="78"/>
  <c r="I22" i="76"/>
  <c r="I22" i="75"/>
  <c r="I22" i="74"/>
  <c r="N16" i="71"/>
  <c r="I16" i="31"/>
  <c r="N11" i="64"/>
  <c r="N20" i="65"/>
  <c r="N22" i="60"/>
  <c r="N19" i="60"/>
  <c r="N16" i="60"/>
  <c r="N13" i="60"/>
  <c r="N10" i="60"/>
  <c r="N8" i="60"/>
  <c r="N9" i="61"/>
  <c r="N12" i="61"/>
  <c r="N15" i="61"/>
  <c r="N18" i="61"/>
  <c r="N21" i="61"/>
  <c r="N7" i="62"/>
  <c r="N13" i="62"/>
  <c r="N19" i="62"/>
  <c r="N21" i="63"/>
  <c r="N15" i="63"/>
  <c r="N9" i="63"/>
  <c r="N22" i="64"/>
  <c r="N16" i="64"/>
  <c r="N9" i="64"/>
  <c r="N7" i="65"/>
  <c r="N19" i="65"/>
  <c r="N13" i="65"/>
  <c r="N20" i="66"/>
  <c r="N14" i="66"/>
  <c r="N8" i="66"/>
  <c r="N22" i="67"/>
  <c r="N16" i="67"/>
  <c r="N10" i="67"/>
  <c r="N22" i="68"/>
  <c r="N16" i="68"/>
  <c r="N10" i="68"/>
  <c r="N8" i="69"/>
  <c r="N18" i="69"/>
  <c r="N12" i="69"/>
  <c r="N8" i="70"/>
  <c r="N17" i="70"/>
  <c r="N11" i="70"/>
  <c r="N22" i="71"/>
  <c r="N10" i="71"/>
  <c r="K22" i="76"/>
  <c r="F10" i="93"/>
  <c r="K22" i="79"/>
  <c r="F12" i="96"/>
  <c r="O12" i="96" s="1"/>
  <c r="O13" i="89"/>
  <c r="N22" i="63"/>
  <c r="N23" i="64"/>
  <c r="K22" i="78"/>
  <c r="F8" i="95"/>
  <c r="K22" i="85"/>
  <c r="F14" i="102"/>
  <c r="O14" i="102" s="1"/>
  <c r="O24" i="102" s="1"/>
  <c r="N22" i="58"/>
  <c r="N16" i="58"/>
  <c r="N10" i="58"/>
  <c r="N8" i="62"/>
  <c r="N14" i="62"/>
  <c r="N20" i="62"/>
  <c r="J8" i="63"/>
  <c r="L8" i="63" s="1"/>
  <c r="O8" i="63" s="1"/>
  <c r="N20" i="63"/>
  <c r="N14" i="63"/>
  <c r="N21" i="64"/>
  <c r="N15" i="64"/>
  <c r="N7" i="64"/>
  <c r="N8" i="65"/>
  <c r="N18" i="65"/>
  <c r="N12" i="65"/>
  <c r="N19" i="66"/>
  <c r="N13" i="66"/>
  <c r="N7" i="66"/>
  <c r="N21" i="67"/>
  <c r="N15" i="67"/>
  <c r="N9" i="67"/>
  <c r="N21" i="68"/>
  <c r="N15" i="68"/>
  <c r="N9" i="68"/>
  <c r="N23" i="69"/>
  <c r="N17" i="69"/>
  <c r="N11" i="69"/>
  <c r="N22" i="70"/>
  <c r="N16" i="70"/>
  <c r="N10" i="70"/>
  <c r="N21" i="71"/>
  <c r="N15" i="71"/>
  <c r="N9" i="71"/>
  <c r="K22" i="72"/>
  <c r="F12" i="89"/>
  <c r="O12" i="89" s="1"/>
  <c r="K22" i="87"/>
  <c r="F14" i="106"/>
  <c r="O14" i="106" s="1"/>
  <c r="O24" i="106" s="1"/>
  <c r="I22" i="88"/>
  <c r="N10" i="63"/>
  <c r="N17" i="64"/>
  <c r="N21" i="58"/>
  <c r="N15" i="58"/>
  <c r="N9" i="58"/>
  <c r="N21" i="60"/>
  <c r="N18" i="60"/>
  <c r="N15" i="60"/>
  <c r="N12" i="60"/>
  <c r="N9" i="60"/>
  <c r="N7" i="61"/>
  <c r="N10" i="61"/>
  <c r="N13" i="61"/>
  <c r="N16" i="61"/>
  <c r="N19" i="61"/>
  <c r="N22" i="61"/>
  <c r="N9" i="62"/>
  <c r="N15" i="62"/>
  <c r="N21" i="62"/>
  <c r="N19" i="63"/>
  <c r="N13" i="63"/>
  <c r="N20" i="64"/>
  <c r="N14" i="64"/>
  <c r="N23" i="65"/>
  <c r="N17" i="65"/>
  <c r="N11" i="65"/>
  <c r="N18" i="66"/>
  <c r="N12" i="66"/>
  <c r="N23" i="66"/>
  <c r="N20" i="67"/>
  <c r="N14" i="67"/>
  <c r="N20" i="68"/>
  <c r="N14" i="68"/>
  <c r="N23" i="68"/>
  <c r="N22" i="69"/>
  <c r="N16" i="69"/>
  <c r="N10" i="69"/>
  <c r="H12" i="70"/>
  <c r="L12" i="70" s="1"/>
  <c r="N21" i="70"/>
  <c r="N15" i="70"/>
  <c r="N9" i="70"/>
  <c r="N20" i="71"/>
  <c r="N14" i="71"/>
  <c r="N23" i="71"/>
  <c r="I22" i="79"/>
  <c r="K22" i="80"/>
  <c r="F12" i="97"/>
  <c r="O12" i="97" s="1"/>
  <c r="O24" i="97" s="1"/>
  <c r="K22" i="83"/>
  <c r="F12" i="100"/>
  <c r="O12" i="100" s="1"/>
  <c r="O24" i="100" s="1"/>
  <c r="O8" i="89"/>
  <c r="O14" i="92"/>
  <c r="N14" i="65"/>
  <c r="N10" i="62"/>
  <c r="N16" i="62"/>
  <c r="N22" i="62"/>
  <c r="N8" i="63"/>
  <c r="N18" i="63"/>
  <c r="N12" i="63"/>
  <c r="N19" i="64"/>
  <c r="N13" i="64"/>
  <c r="N8" i="64"/>
  <c r="N22" i="65"/>
  <c r="N16" i="65"/>
  <c r="N10" i="65"/>
  <c r="N17" i="66"/>
  <c r="N11" i="66"/>
  <c r="N7" i="67"/>
  <c r="N19" i="67"/>
  <c r="N13" i="67"/>
  <c r="N19" i="68"/>
  <c r="N13" i="68"/>
  <c r="N21" i="69"/>
  <c r="N15" i="69"/>
  <c r="N9" i="69"/>
  <c r="J7" i="70"/>
  <c r="L7" i="70" s="1"/>
  <c r="N20" i="70"/>
  <c r="N14" i="70"/>
  <c r="N23" i="70"/>
  <c r="N19" i="71"/>
  <c r="N13" i="71"/>
  <c r="K22" i="74"/>
  <c r="F8" i="91"/>
  <c r="K22" i="88"/>
  <c r="F14" i="107"/>
  <c r="O14" i="107" s="1"/>
  <c r="O24" i="107" s="1"/>
  <c r="I22" i="84"/>
  <c r="N7" i="58"/>
  <c r="N16" i="63"/>
  <c r="K22" i="81"/>
  <c r="F8" i="98"/>
  <c r="N19" i="58"/>
  <c r="N13" i="58"/>
  <c r="N23" i="60"/>
  <c r="N20" i="60"/>
  <c r="N17" i="60"/>
  <c r="N14" i="60"/>
  <c r="N11" i="60"/>
  <c r="N7" i="60"/>
  <c r="N8" i="61"/>
  <c r="N11" i="61"/>
  <c r="N14" i="61"/>
  <c r="N17" i="61"/>
  <c r="N20" i="61"/>
  <c r="N23" i="61"/>
  <c r="N11" i="62"/>
  <c r="N17" i="62"/>
  <c r="N23" i="62"/>
  <c r="N23" i="63"/>
  <c r="N17" i="63"/>
  <c r="N11" i="63"/>
  <c r="N18" i="64"/>
  <c r="N12" i="64"/>
  <c r="N21" i="65"/>
  <c r="N15" i="65"/>
  <c r="N9" i="65"/>
  <c r="N22" i="66"/>
  <c r="N16" i="66"/>
  <c r="N10" i="66"/>
  <c r="N8" i="67"/>
  <c r="N18" i="67"/>
  <c r="N12" i="67"/>
  <c r="N7" i="68"/>
  <c r="N18" i="68"/>
  <c r="N12" i="68"/>
  <c r="N20" i="69"/>
  <c r="N14" i="69"/>
  <c r="N19" i="70"/>
  <c r="N13" i="70"/>
  <c r="N7" i="71"/>
  <c r="N18" i="71"/>
  <c r="J8" i="58"/>
  <c r="K22" i="73"/>
  <c r="F10" i="90"/>
  <c r="K22" i="75"/>
  <c r="F10" i="92"/>
  <c r="O10" i="92" s="1"/>
  <c r="O24" i="92" s="1"/>
  <c r="I22" i="80"/>
  <c r="K22" i="82"/>
  <c r="F20" i="99"/>
  <c r="K22" i="84"/>
  <c r="F10" i="101"/>
  <c r="K22" i="86"/>
  <c r="F14" i="105"/>
  <c r="O14" i="105" s="1"/>
  <c r="O24" i="105" s="1"/>
  <c r="I22" i="83"/>
  <c r="O7" i="96"/>
  <c r="O24" i="96" s="1"/>
  <c r="O7" i="95"/>
  <c r="I22" i="87"/>
  <c r="I22" i="85"/>
  <c r="I22" i="82"/>
  <c r="I22" i="77"/>
  <c r="I17" i="35"/>
  <c r="I11" i="38"/>
  <c r="O10" i="58"/>
  <c r="I10" i="32"/>
  <c r="I20" i="34"/>
  <c r="H12" i="61"/>
  <c r="O12" i="61" s="1"/>
  <c r="J9" i="64"/>
  <c r="H17" i="60"/>
  <c r="L17" i="60" s="1"/>
  <c r="I9" i="36"/>
  <c r="I7" i="32"/>
  <c r="J13" i="60"/>
  <c r="I12" i="36"/>
  <c r="I21" i="35"/>
  <c r="I13" i="39"/>
  <c r="I9" i="39"/>
  <c r="I5" i="39"/>
  <c r="I7" i="38"/>
  <c r="I21" i="37"/>
  <c r="H15" i="62"/>
  <c r="O15" i="62" s="1"/>
  <c r="I20" i="33"/>
  <c r="I16" i="33"/>
  <c r="I12" i="33"/>
  <c r="I18" i="38"/>
  <c r="I14" i="38"/>
  <c r="I21" i="32"/>
  <c r="I17" i="32"/>
  <c r="I20" i="39"/>
  <c r="I11" i="34"/>
  <c r="I7" i="34"/>
  <c r="H14" i="58"/>
  <c r="H9" i="65"/>
  <c r="O9" i="65" s="1"/>
  <c r="J15" i="68"/>
  <c r="H13" i="61"/>
  <c r="O13" i="61" s="1"/>
  <c r="H22" i="62"/>
  <c r="O22" i="62" s="1"/>
  <c r="J11" i="68"/>
  <c r="I8" i="37"/>
  <c r="I9" i="52"/>
  <c r="I19" i="36"/>
  <c r="I20" i="30"/>
  <c r="I19" i="39"/>
  <c r="I17" i="38"/>
  <c r="I13" i="38"/>
  <c r="I19" i="37"/>
  <c r="I11" i="37"/>
  <c r="H18" i="64"/>
  <c r="O18" i="64" s="1"/>
  <c r="H21" i="65"/>
  <c r="O21" i="65" s="1"/>
  <c r="H20" i="66"/>
  <c r="L20" i="66" s="1"/>
  <c r="I14" i="37"/>
  <c r="I21" i="36"/>
  <c r="I14" i="36"/>
  <c r="I18" i="32"/>
  <c r="I14" i="32"/>
  <c r="I7" i="31"/>
  <c r="I16" i="30"/>
  <c r="H18" i="58"/>
  <c r="J15" i="61"/>
  <c r="H7" i="61"/>
  <c r="L7" i="61" s="1"/>
  <c r="O7" i="61" s="1"/>
  <c r="H19" i="62"/>
  <c r="O19" i="62" s="1"/>
  <c r="I6" i="5"/>
  <c r="H22" i="63"/>
  <c r="O22" i="63" s="1"/>
  <c r="I21" i="30"/>
  <c r="I18" i="37"/>
  <c r="J8" i="62"/>
  <c r="L8" i="62" s="1"/>
  <c r="O8" i="62" s="1"/>
  <c r="J23" i="63"/>
  <c r="L23" i="63" s="1"/>
  <c r="O23" i="63" s="1"/>
  <c r="H16" i="65"/>
  <c r="L16" i="65" s="1"/>
  <c r="I8" i="38"/>
  <c r="I13" i="31"/>
  <c r="H17" i="58"/>
  <c r="J9" i="61"/>
  <c r="H23" i="61"/>
  <c r="L23" i="61" s="1"/>
  <c r="O23" i="61" s="1"/>
  <c r="J18" i="62"/>
  <c r="I11" i="5"/>
  <c r="J7" i="63"/>
  <c r="L7" i="63" s="1"/>
  <c r="J19" i="64"/>
  <c r="L19" i="64" s="1"/>
  <c r="L7" i="65"/>
  <c r="O7" i="65" s="1"/>
  <c r="I18" i="34"/>
  <c r="I10" i="36"/>
  <c r="H18" i="63"/>
  <c r="O18" i="63" s="1"/>
  <c r="I20" i="32"/>
  <c r="I19" i="32"/>
  <c r="I16" i="38"/>
  <c r="I9" i="38"/>
  <c r="I21" i="34"/>
  <c r="I17" i="34"/>
  <c r="I10" i="34"/>
  <c r="H9" i="60"/>
  <c r="O9" i="60" s="1"/>
  <c r="H17" i="65"/>
  <c r="L17" i="65" s="1"/>
  <c r="J13" i="65"/>
  <c r="J8" i="65"/>
  <c r="L8" i="65" s="1"/>
  <c r="H16" i="67"/>
  <c r="O16" i="67" s="1"/>
  <c r="J11" i="69"/>
  <c r="H20" i="71"/>
  <c r="L20" i="71" s="1"/>
  <c r="I11" i="36"/>
  <c r="I5" i="38"/>
  <c r="J21" i="60"/>
  <c r="H21" i="64"/>
  <c r="L21" i="64" s="1"/>
  <c r="J12" i="65"/>
  <c r="H22" i="66"/>
  <c r="O22" i="66" s="1"/>
  <c r="I19" i="38"/>
  <c r="I15" i="35"/>
  <c r="I7" i="35"/>
  <c r="J22" i="61"/>
  <c r="J9" i="62"/>
  <c r="I14" i="5"/>
  <c r="I10" i="5"/>
  <c r="I12" i="29"/>
  <c r="J22" i="64"/>
  <c r="J15" i="64"/>
  <c r="H7" i="68"/>
  <c r="L7" i="68" s="1"/>
  <c r="O7" i="68" s="1"/>
  <c r="J12" i="69"/>
  <c r="J20" i="70"/>
  <c r="L20" i="70" s="1"/>
  <c r="I8" i="30"/>
  <c r="I13" i="34"/>
  <c r="I8" i="32"/>
  <c r="J23" i="64"/>
  <c r="L23" i="64" s="1"/>
  <c r="O23" i="64" s="1"/>
  <c r="I15" i="30"/>
  <c r="I12" i="38"/>
  <c r="I6" i="38"/>
  <c r="I17" i="37"/>
  <c r="I16" i="37"/>
  <c r="H11" i="58"/>
  <c r="O11" i="58" s="1"/>
  <c r="J20" i="61"/>
  <c r="I17" i="5"/>
  <c r="K10" i="36"/>
  <c r="F12" i="67" s="1"/>
  <c r="H11" i="63"/>
  <c r="O11" i="63" s="1"/>
  <c r="H14" i="64"/>
  <c r="O14" i="64" s="1"/>
  <c r="H16" i="66"/>
  <c r="L16" i="66" s="1"/>
  <c r="H20" i="68"/>
  <c r="O20" i="68" s="1"/>
  <c r="H13" i="70"/>
  <c r="O13" i="70" s="1"/>
  <c r="I15" i="31"/>
  <c r="H13" i="62"/>
  <c r="O13" i="62" s="1"/>
  <c r="H15" i="63"/>
  <c r="O15" i="63" s="1"/>
  <c r="I10" i="38"/>
  <c r="I20" i="36"/>
  <c r="I16" i="36"/>
  <c r="I21" i="33"/>
  <c r="I10" i="33"/>
  <c r="I7" i="33"/>
  <c r="I15" i="32"/>
  <c r="I21" i="31"/>
  <c r="I18" i="31"/>
  <c r="I10" i="31"/>
  <c r="I6" i="31"/>
  <c r="I10" i="30"/>
  <c r="I6" i="30"/>
  <c r="I5" i="30"/>
  <c r="I15" i="39"/>
  <c r="I21" i="38"/>
  <c r="I9" i="34"/>
  <c r="H15" i="58"/>
  <c r="O15" i="58" s="1"/>
  <c r="H23" i="60"/>
  <c r="L23" i="60" s="1"/>
  <c r="O23" i="60" s="1"/>
  <c r="H19" i="60"/>
  <c r="L19" i="60" s="1"/>
  <c r="H15" i="60"/>
  <c r="L15" i="60" s="1"/>
  <c r="H11" i="60"/>
  <c r="O11" i="60" s="1"/>
  <c r="H8" i="61"/>
  <c r="L8" i="61" s="1"/>
  <c r="O8" i="61" s="1"/>
  <c r="H21" i="62"/>
  <c r="O21" i="62" s="1"/>
  <c r="H17" i="62"/>
  <c r="O17" i="62" s="1"/>
  <c r="H12" i="62"/>
  <c r="L12" i="62" s="1"/>
  <c r="H7" i="62"/>
  <c r="L7" i="62" s="1"/>
  <c r="I13" i="5"/>
  <c r="H19" i="63"/>
  <c r="O19" i="63" s="1"/>
  <c r="H10" i="63"/>
  <c r="O10" i="63" s="1"/>
  <c r="H11" i="64"/>
  <c r="L11" i="64" s="1"/>
  <c r="J23" i="69"/>
  <c r="L23" i="69" s="1"/>
  <c r="O23" i="69" s="1"/>
  <c r="J16" i="69"/>
  <c r="J8" i="69"/>
  <c r="L8" i="69" s="1"/>
  <c r="O8" i="69" s="1"/>
  <c r="H21" i="70"/>
  <c r="O21" i="70" s="1"/>
  <c r="J16" i="70"/>
  <c r="L16" i="70" s="1"/>
  <c r="H8" i="70"/>
  <c r="L8" i="70" s="1"/>
  <c r="O8" i="70" s="1"/>
  <c r="I8" i="31"/>
  <c r="I15" i="52"/>
  <c r="L8" i="58"/>
  <c r="O8" i="58" s="1"/>
  <c r="I13" i="30"/>
  <c r="I6" i="36"/>
  <c r="I13" i="35"/>
  <c r="I9" i="35"/>
  <c r="I6" i="35"/>
  <c r="I13" i="33"/>
  <c r="I6" i="33"/>
  <c r="I14" i="31"/>
  <c r="I7" i="39"/>
  <c r="I6" i="39"/>
  <c r="I13" i="37"/>
  <c r="I10" i="37"/>
  <c r="I7" i="37"/>
  <c r="J14" i="61"/>
  <c r="L14" i="61" s="1"/>
  <c r="H16" i="61"/>
  <c r="O16" i="61" s="1"/>
  <c r="H20" i="62"/>
  <c r="O20" i="62" s="1"/>
  <c r="J16" i="62"/>
  <c r="I9" i="5"/>
  <c r="I13" i="29"/>
  <c r="I7" i="29"/>
  <c r="J16" i="58"/>
  <c r="O16" i="58" s="1"/>
  <c r="H14" i="63"/>
  <c r="L14" i="63" s="1"/>
  <c r="J20" i="69"/>
  <c r="J15" i="69"/>
  <c r="H20" i="63"/>
  <c r="J20" i="63"/>
  <c r="J22" i="65"/>
  <c r="H22" i="65"/>
  <c r="J14" i="66"/>
  <c r="H14" i="66"/>
  <c r="J8" i="67"/>
  <c r="H8" i="67"/>
  <c r="H13" i="69"/>
  <c r="J13" i="69"/>
  <c r="L13" i="69" s="1"/>
  <c r="J20" i="60"/>
  <c r="H20" i="60"/>
  <c r="J18" i="60"/>
  <c r="H18" i="60"/>
  <c r="J16" i="60"/>
  <c r="H16" i="60"/>
  <c r="J12" i="60"/>
  <c r="H12" i="60"/>
  <c r="J10" i="60"/>
  <c r="H10" i="60"/>
  <c r="J21" i="61"/>
  <c r="H21" i="61"/>
  <c r="J14" i="62"/>
  <c r="H14" i="62"/>
  <c r="J7" i="64"/>
  <c r="H7" i="64"/>
  <c r="J10" i="64"/>
  <c r="H10" i="64"/>
  <c r="J12" i="67"/>
  <c r="L12" i="67" s="1"/>
  <c r="J12" i="68"/>
  <c r="H12" i="68"/>
  <c r="H19" i="70"/>
  <c r="J19" i="70"/>
  <c r="J15" i="70"/>
  <c r="H15" i="70"/>
  <c r="J11" i="70"/>
  <c r="H11" i="70"/>
  <c r="I18" i="30"/>
  <c r="I15" i="33"/>
  <c r="I17" i="36"/>
  <c r="I11" i="35"/>
  <c r="I5" i="35"/>
  <c r="I16" i="32"/>
  <c r="I12" i="31"/>
  <c r="I17" i="30"/>
  <c r="I14" i="30"/>
  <c r="I11" i="30"/>
  <c r="I7" i="30"/>
  <c r="I21" i="39"/>
  <c r="I12" i="39"/>
  <c r="I15" i="37"/>
  <c r="I17" i="52"/>
  <c r="I5" i="52"/>
  <c r="J19" i="61"/>
  <c r="H7" i="60"/>
  <c r="J10" i="62"/>
  <c r="I11" i="29"/>
  <c r="J12" i="58"/>
  <c r="H12" i="58"/>
  <c r="H17" i="64"/>
  <c r="J17" i="64"/>
  <c r="L17" i="64" s="1"/>
  <c r="J13" i="64"/>
  <c r="H13" i="64"/>
  <c r="J9" i="67"/>
  <c r="H16" i="68"/>
  <c r="O16" i="68" s="1"/>
  <c r="J22" i="69"/>
  <c r="J22" i="70"/>
  <c r="H22" i="70"/>
  <c r="J18" i="70"/>
  <c r="H18" i="70"/>
  <c r="J9" i="58"/>
  <c r="H9" i="58"/>
  <c r="J20" i="67"/>
  <c r="H20" i="67"/>
  <c r="I6" i="37"/>
  <c r="I19" i="34"/>
  <c r="J11" i="62"/>
  <c r="H22" i="58"/>
  <c r="J22" i="58"/>
  <c r="K21" i="52"/>
  <c r="F23" i="71" s="1"/>
  <c r="I21" i="52"/>
  <c r="J22" i="60"/>
  <c r="H22" i="60"/>
  <c r="J14" i="60"/>
  <c r="H14" i="60"/>
  <c r="I18" i="33"/>
  <c r="I13" i="36"/>
  <c r="I13" i="32"/>
  <c r="I9" i="32"/>
  <c r="I20" i="38"/>
  <c r="J17" i="61"/>
  <c r="J11" i="61"/>
  <c r="L11" i="61" s="1"/>
  <c r="I8" i="35"/>
  <c r="H12" i="63"/>
  <c r="O12" i="63" s="1"/>
  <c r="J13" i="63"/>
  <c r="H13" i="63"/>
  <c r="J18" i="65"/>
  <c r="L18" i="65" s="1"/>
  <c r="H14" i="65"/>
  <c r="O14" i="65" s="1"/>
  <c r="H10" i="65"/>
  <c r="L10" i="65" s="1"/>
  <c r="J10" i="69"/>
  <c r="H10" i="69"/>
  <c r="I5" i="37"/>
  <c r="I12" i="34"/>
  <c r="I7" i="52"/>
  <c r="I6" i="29"/>
  <c r="I13" i="52"/>
  <c r="I20" i="5"/>
  <c r="I21" i="5"/>
  <c r="I19" i="29"/>
  <c r="H17" i="71"/>
  <c r="O17" i="71" s="1"/>
  <c r="H13" i="71"/>
  <c r="O13" i="71" s="1"/>
  <c r="L7" i="71"/>
  <c r="O7" i="71" s="1"/>
  <c r="I15" i="29"/>
  <c r="K15" i="29"/>
  <c r="F17" i="60" s="1"/>
  <c r="J13" i="58"/>
  <c r="H13" i="58"/>
  <c r="H18" i="66"/>
  <c r="J18" i="66"/>
  <c r="L18" i="66" s="1"/>
  <c r="J23" i="67"/>
  <c r="H23" i="67"/>
  <c r="J19" i="67"/>
  <c r="H19" i="67"/>
  <c r="J15" i="67"/>
  <c r="H15" i="67"/>
  <c r="J11" i="67"/>
  <c r="H11" i="67"/>
  <c r="I18" i="36"/>
  <c r="I6" i="32"/>
  <c r="I9" i="31"/>
  <c r="J23" i="58"/>
  <c r="L23" i="58" s="1"/>
  <c r="O23" i="58" s="1"/>
  <c r="I14" i="33"/>
  <c r="I20" i="29"/>
  <c r="K20" i="29"/>
  <c r="F22" i="60" s="1"/>
  <c r="I16" i="29"/>
  <c r="K19" i="52"/>
  <c r="F21" i="71" s="1"/>
  <c r="O21" i="71" s="1"/>
  <c r="I19" i="52"/>
  <c r="K14" i="39"/>
  <c r="F16" i="70" s="1"/>
  <c r="I14" i="39"/>
  <c r="K15" i="34"/>
  <c r="F17" i="65" s="1"/>
  <c r="I15" i="34"/>
  <c r="I17" i="31"/>
  <c r="K19" i="5"/>
  <c r="F21" i="58" s="1"/>
  <c r="I19" i="5"/>
  <c r="K12" i="32"/>
  <c r="F14" i="63" s="1"/>
  <c r="I12" i="32"/>
  <c r="J11" i="65"/>
  <c r="H11" i="65"/>
  <c r="I8" i="36"/>
  <c r="I15" i="38"/>
  <c r="I11" i="52"/>
  <c r="K8" i="29"/>
  <c r="F10" i="60" s="1"/>
  <c r="I8" i="29"/>
  <c r="K19" i="35"/>
  <c r="F21" i="66" s="1"/>
  <c r="I19" i="35"/>
  <c r="K9" i="30"/>
  <c r="F11" i="61" s="1"/>
  <c r="I9" i="30"/>
  <c r="K12" i="37"/>
  <c r="F14" i="68" s="1"/>
  <c r="I12" i="37"/>
  <c r="I11" i="32"/>
  <c r="I19" i="31"/>
  <c r="I19" i="30"/>
  <c r="I5" i="34"/>
  <c r="H18" i="61"/>
  <c r="O18" i="61" s="1"/>
  <c r="H10" i="61"/>
  <c r="L10" i="61" s="1"/>
  <c r="H23" i="62"/>
  <c r="L23" i="62" s="1"/>
  <c r="O23" i="62" s="1"/>
  <c r="J16" i="63"/>
  <c r="H16" i="63"/>
  <c r="H21" i="66"/>
  <c r="L21" i="66" s="1"/>
  <c r="J10" i="66"/>
  <c r="L10" i="66" s="1"/>
  <c r="J8" i="68"/>
  <c r="H8" i="68"/>
  <c r="J19" i="68"/>
  <c r="H19" i="68"/>
  <c r="J23" i="68"/>
  <c r="H23" i="68"/>
  <c r="J14" i="69"/>
  <c r="H14" i="69"/>
  <c r="I21" i="29"/>
  <c r="I9" i="29"/>
  <c r="O9" i="71"/>
  <c r="I14" i="35"/>
  <c r="J21" i="63"/>
  <c r="H21" i="63"/>
  <c r="J9" i="63"/>
  <c r="H9" i="63"/>
  <c r="I7" i="36"/>
  <c r="I8" i="33"/>
  <c r="I11" i="31"/>
  <c r="I17" i="39"/>
  <c r="I11" i="39"/>
  <c r="I9" i="37"/>
  <c r="I16" i="35"/>
  <c r="H8" i="60"/>
  <c r="L8" i="60" s="1"/>
  <c r="O8" i="60" s="1"/>
  <c r="H17" i="63"/>
  <c r="O17" i="63" s="1"/>
  <c r="J20" i="65"/>
  <c r="H20" i="65"/>
  <c r="H8" i="66"/>
  <c r="L8" i="66" s="1"/>
  <c r="H9" i="69"/>
  <c r="J9" i="69"/>
  <c r="J14" i="70"/>
  <c r="H14" i="70"/>
  <c r="J10" i="70"/>
  <c r="H10" i="70"/>
  <c r="I18" i="35"/>
  <c r="I10" i="35"/>
  <c r="I12" i="35"/>
  <c r="I12" i="5"/>
  <c r="I8" i="5"/>
  <c r="I5" i="5"/>
  <c r="F8" i="66"/>
  <c r="K20" i="52"/>
  <c r="F22" i="71" s="1"/>
  <c r="I20" i="52"/>
  <c r="K15" i="36"/>
  <c r="F17" i="67" s="1"/>
  <c r="I15" i="36"/>
  <c r="K8" i="34"/>
  <c r="F10" i="65" s="1"/>
  <c r="I8" i="34"/>
  <c r="J19" i="71"/>
  <c r="H19" i="71"/>
  <c r="J15" i="71"/>
  <c r="H15" i="71"/>
  <c r="J11" i="71"/>
  <c r="H11" i="71"/>
  <c r="J23" i="71"/>
  <c r="H23" i="71"/>
  <c r="I16" i="39"/>
  <c r="K14" i="52"/>
  <c r="F16" i="71" s="1"/>
  <c r="I14" i="52"/>
  <c r="K6" i="52"/>
  <c r="I6" i="52"/>
  <c r="K18" i="39"/>
  <c r="F20" i="70" s="1"/>
  <c r="I18" i="39"/>
  <c r="K10" i="39"/>
  <c r="F12" i="70" s="1"/>
  <c r="I10" i="39"/>
  <c r="K19" i="33"/>
  <c r="F21" i="64" s="1"/>
  <c r="I19" i="33"/>
  <c r="J19" i="58"/>
  <c r="H19" i="58"/>
  <c r="I8" i="39"/>
  <c r="J21" i="58"/>
  <c r="H21" i="58"/>
  <c r="I5" i="29"/>
  <c r="K5" i="29"/>
  <c r="K16" i="52"/>
  <c r="F18" i="71" s="1"/>
  <c r="I16" i="52"/>
  <c r="K8" i="52"/>
  <c r="F10" i="71" s="1"/>
  <c r="I8" i="52"/>
  <c r="F7" i="69"/>
  <c r="K22" i="38"/>
  <c r="K5" i="33"/>
  <c r="I5" i="33"/>
  <c r="K5" i="31"/>
  <c r="I5" i="31"/>
  <c r="K20" i="37"/>
  <c r="F22" i="68" s="1"/>
  <c r="I20" i="37"/>
  <c r="K12" i="52"/>
  <c r="F14" i="71" s="1"/>
  <c r="I12" i="52"/>
  <c r="F7" i="70"/>
  <c r="K16" i="34"/>
  <c r="F18" i="65" s="1"/>
  <c r="I16" i="34"/>
  <c r="K17" i="33"/>
  <c r="F19" i="64" s="1"/>
  <c r="I17" i="33"/>
  <c r="K9" i="33"/>
  <c r="F11" i="64" s="1"/>
  <c r="I9" i="33"/>
  <c r="K15" i="5"/>
  <c r="F17" i="58" s="1"/>
  <c r="I15" i="5"/>
  <c r="J8" i="71"/>
  <c r="H8" i="71"/>
  <c r="K12" i="30"/>
  <c r="F14" i="61" s="1"/>
  <c r="I12" i="30"/>
  <c r="I20" i="35"/>
  <c r="I11" i="33"/>
  <c r="I17" i="29"/>
  <c r="K17" i="29"/>
  <c r="F19" i="60" s="1"/>
  <c r="I14" i="29"/>
  <c r="K14" i="29"/>
  <c r="F16" i="60" s="1"/>
  <c r="K18" i="52"/>
  <c r="F20" i="71" s="1"/>
  <c r="I18" i="52"/>
  <c r="K10" i="52"/>
  <c r="F12" i="71" s="1"/>
  <c r="I10" i="52"/>
  <c r="K5" i="36"/>
  <c r="I5" i="36"/>
  <c r="K18" i="35"/>
  <c r="F20" i="66" s="1"/>
  <c r="K16" i="35"/>
  <c r="F18" i="66" s="1"/>
  <c r="K14" i="35"/>
  <c r="F16" i="66" s="1"/>
  <c r="K12" i="35"/>
  <c r="F14" i="66" s="1"/>
  <c r="K10" i="35"/>
  <c r="F12" i="66" s="1"/>
  <c r="K8" i="35"/>
  <c r="F10" i="66" s="1"/>
  <c r="K14" i="34"/>
  <c r="F16" i="65" s="1"/>
  <c r="I14" i="34"/>
  <c r="K6" i="34"/>
  <c r="F8" i="65" s="1"/>
  <c r="I6" i="34"/>
  <c r="K5" i="32"/>
  <c r="I5" i="32"/>
  <c r="I16" i="5"/>
  <c r="K16" i="5"/>
  <c r="F18" i="58" s="1"/>
  <c r="K12" i="5"/>
  <c r="F14" i="58" s="1"/>
  <c r="J20" i="64"/>
  <c r="H20" i="64"/>
  <c r="J16" i="64"/>
  <c r="H16" i="64"/>
  <c r="J12" i="64"/>
  <c r="H12" i="64"/>
  <c r="J8" i="64"/>
  <c r="H8" i="64"/>
  <c r="J17" i="66"/>
  <c r="H17" i="66"/>
  <c r="J9" i="66"/>
  <c r="H9" i="66"/>
  <c r="J21" i="67"/>
  <c r="H21" i="67"/>
  <c r="J13" i="67"/>
  <c r="H13" i="67"/>
  <c r="H19" i="66"/>
  <c r="J19" i="66"/>
  <c r="L19" i="66" s="1"/>
  <c r="H11" i="66"/>
  <c r="J11" i="66"/>
  <c r="J22" i="71"/>
  <c r="H22" i="71"/>
  <c r="J18" i="71"/>
  <c r="H18" i="71"/>
  <c r="J14" i="71"/>
  <c r="H14" i="71"/>
  <c r="J10" i="71"/>
  <c r="H10" i="71"/>
  <c r="H7" i="58"/>
  <c r="K13" i="29"/>
  <c r="F15" i="60" s="1"/>
  <c r="K5" i="5"/>
  <c r="J23" i="65"/>
  <c r="H23" i="65"/>
  <c r="J19" i="65"/>
  <c r="H19" i="65"/>
  <c r="J15" i="65"/>
  <c r="H15" i="65"/>
  <c r="J13" i="66"/>
  <c r="H13" i="66"/>
  <c r="H21" i="69"/>
  <c r="J21" i="69"/>
  <c r="H17" i="69"/>
  <c r="J17" i="69"/>
  <c r="L17" i="69" s="1"/>
  <c r="I18" i="29"/>
  <c r="K18" i="29"/>
  <c r="F20" i="60" s="1"/>
  <c r="I10" i="29"/>
  <c r="K10" i="29"/>
  <c r="F12" i="60" s="1"/>
  <c r="K7" i="5"/>
  <c r="F9" i="58" s="1"/>
  <c r="I7" i="5"/>
  <c r="H23" i="66"/>
  <c r="J23" i="66"/>
  <c r="H15" i="66"/>
  <c r="J15" i="66"/>
  <c r="H7" i="66"/>
  <c r="J7" i="66"/>
  <c r="J22" i="67"/>
  <c r="H22" i="67"/>
  <c r="J18" i="67"/>
  <c r="H18" i="67"/>
  <c r="J14" i="67"/>
  <c r="H14" i="67"/>
  <c r="J10" i="67"/>
  <c r="H10" i="67"/>
  <c r="J17" i="70"/>
  <c r="H17" i="70"/>
  <c r="J9" i="70"/>
  <c r="H9" i="70"/>
  <c r="J22" i="68"/>
  <c r="H22" i="68"/>
  <c r="J18" i="68"/>
  <c r="H18" i="68"/>
  <c r="J14" i="68"/>
  <c r="H14" i="68"/>
  <c r="J10" i="68"/>
  <c r="H10" i="68"/>
  <c r="O19" i="69"/>
  <c r="J21" i="68"/>
  <c r="H21" i="68"/>
  <c r="J17" i="68"/>
  <c r="H17" i="68"/>
  <c r="J13" i="68"/>
  <c r="H13" i="68"/>
  <c r="J9" i="68"/>
  <c r="H9" i="68"/>
  <c r="L21" i="67" l="1"/>
  <c r="L20" i="64"/>
  <c r="L15" i="71"/>
  <c r="L20" i="65"/>
  <c r="L19" i="68"/>
  <c r="L16" i="63"/>
  <c r="L10" i="69"/>
  <c r="L22" i="60"/>
  <c r="L15" i="70"/>
  <c r="L16" i="68"/>
  <c r="L12" i="61"/>
  <c r="L19" i="70"/>
  <c r="L13" i="62"/>
  <c r="L10" i="63"/>
  <c r="L17" i="68"/>
  <c r="L14" i="71"/>
  <c r="L15" i="66"/>
  <c r="L21" i="69"/>
  <c r="L9" i="69"/>
  <c r="L20" i="63"/>
  <c r="L13" i="61"/>
  <c r="O20" i="61"/>
  <c r="L20" i="61"/>
  <c r="L9" i="70"/>
  <c r="L14" i="70"/>
  <c r="L21" i="63"/>
  <c r="L15" i="67"/>
  <c r="L18" i="70"/>
  <c r="L10" i="64"/>
  <c r="L21" i="61"/>
  <c r="L16" i="60"/>
  <c r="L22" i="65"/>
  <c r="O9" i="62"/>
  <c r="L9" i="62"/>
  <c r="O12" i="65"/>
  <c r="L12" i="65"/>
  <c r="O11" i="69"/>
  <c r="L11" i="69"/>
  <c r="O9" i="64"/>
  <c r="L9" i="64"/>
  <c r="L19" i="62"/>
  <c r="L9" i="65"/>
  <c r="L21" i="62"/>
  <c r="L22" i="63"/>
  <c r="O12" i="69"/>
  <c r="L12" i="69"/>
  <c r="L22" i="66"/>
  <c r="L15" i="65"/>
  <c r="L18" i="71"/>
  <c r="L9" i="66"/>
  <c r="L12" i="64"/>
  <c r="L19" i="71"/>
  <c r="L14" i="69"/>
  <c r="L11" i="65"/>
  <c r="L13" i="64"/>
  <c r="O10" i="62"/>
  <c r="L10" i="62"/>
  <c r="O15" i="64"/>
  <c r="L15" i="64"/>
  <c r="O22" i="61"/>
  <c r="L22" i="61"/>
  <c r="L14" i="65"/>
  <c r="L11" i="60"/>
  <c r="L21" i="65"/>
  <c r="L9" i="60"/>
  <c r="L18" i="64"/>
  <c r="L17" i="62"/>
  <c r="L17" i="70"/>
  <c r="L19" i="67"/>
  <c r="O17" i="61"/>
  <c r="L17" i="61"/>
  <c r="L20" i="67"/>
  <c r="L22" i="70"/>
  <c r="L10" i="60"/>
  <c r="L18" i="60"/>
  <c r="O22" i="64"/>
  <c r="L22" i="64"/>
  <c r="O21" i="60"/>
  <c r="L21" i="60"/>
  <c r="O18" i="62"/>
  <c r="L18" i="62"/>
  <c r="O11" i="68"/>
  <c r="L11" i="68"/>
  <c r="O13" i="60"/>
  <c r="L13" i="60"/>
  <c r="L17" i="71"/>
  <c r="L19" i="63"/>
  <c r="L17" i="63"/>
  <c r="L15" i="63"/>
  <c r="L21" i="70"/>
  <c r="O9" i="67"/>
  <c r="L9" i="67"/>
  <c r="L14" i="67"/>
  <c r="L9" i="68"/>
  <c r="L18" i="67"/>
  <c r="L10" i="71"/>
  <c r="L22" i="71"/>
  <c r="L13" i="67"/>
  <c r="L17" i="66"/>
  <c r="L16" i="64"/>
  <c r="L11" i="71"/>
  <c r="L14" i="60"/>
  <c r="O22" i="69"/>
  <c r="L22" i="69"/>
  <c r="O19" i="61"/>
  <c r="L19" i="61"/>
  <c r="L11" i="70"/>
  <c r="L12" i="68"/>
  <c r="O15" i="69"/>
  <c r="L15" i="69"/>
  <c r="O13" i="65"/>
  <c r="L13" i="65"/>
  <c r="O18" i="69"/>
  <c r="L18" i="69"/>
  <c r="L12" i="63"/>
  <c r="L16" i="67"/>
  <c r="L20" i="62"/>
  <c r="L14" i="64"/>
  <c r="L13" i="71"/>
  <c r="L22" i="62"/>
  <c r="L11" i="63"/>
  <c r="O15" i="61"/>
  <c r="L15" i="61"/>
  <c r="O15" i="68"/>
  <c r="L15" i="68"/>
  <c r="L14" i="68"/>
  <c r="L21" i="68"/>
  <c r="L18" i="68"/>
  <c r="L19" i="65"/>
  <c r="L13" i="68"/>
  <c r="L10" i="68"/>
  <c r="L22" i="68"/>
  <c r="L10" i="67"/>
  <c r="L22" i="67"/>
  <c r="L13" i="66"/>
  <c r="L11" i="66"/>
  <c r="L10" i="70"/>
  <c r="L9" i="63"/>
  <c r="L11" i="67"/>
  <c r="L13" i="63"/>
  <c r="O11" i="62"/>
  <c r="L11" i="62"/>
  <c r="L14" i="62"/>
  <c r="L12" i="60"/>
  <c r="L20" i="60"/>
  <c r="L14" i="66"/>
  <c r="O20" i="69"/>
  <c r="L20" i="69"/>
  <c r="O16" i="62"/>
  <c r="L16" i="62"/>
  <c r="O16" i="69"/>
  <c r="L16" i="69"/>
  <c r="O9" i="61"/>
  <c r="L9" i="61"/>
  <c r="L18" i="63"/>
  <c r="L16" i="61"/>
  <c r="L13" i="70"/>
  <c r="L18" i="61"/>
  <c r="L20" i="68"/>
  <c r="O17" i="67"/>
  <c r="F24" i="96"/>
  <c r="F24" i="106"/>
  <c r="F24" i="102"/>
  <c r="O24" i="89"/>
  <c r="F24" i="101"/>
  <c r="O10" i="101"/>
  <c r="O24" i="101" s="1"/>
  <c r="F24" i="92"/>
  <c r="F24" i="95"/>
  <c r="O8" i="95"/>
  <c r="O24" i="95" s="1"/>
  <c r="F24" i="105"/>
  <c r="F24" i="107"/>
  <c r="F24" i="90"/>
  <c r="O10" i="90"/>
  <c r="O24" i="90" s="1"/>
  <c r="O8" i="91"/>
  <c r="O24" i="91" s="1"/>
  <c r="F24" i="91"/>
  <c r="F24" i="100"/>
  <c r="F24" i="99"/>
  <c r="O20" i="99"/>
  <c r="O24" i="99" s="1"/>
  <c r="O8" i="98"/>
  <c r="O24" i="98" s="1"/>
  <c r="F24" i="98"/>
  <c r="F24" i="89"/>
  <c r="F24" i="93"/>
  <c r="O10" i="93"/>
  <c r="O24" i="93" s="1"/>
  <c r="F24" i="97"/>
  <c r="O17" i="58"/>
  <c r="O14" i="66"/>
  <c r="O20" i="63"/>
  <c r="O14" i="58"/>
  <c r="O11" i="64"/>
  <c r="O10" i="64"/>
  <c r="O22" i="58"/>
  <c r="O16" i="63"/>
  <c r="O20" i="66"/>
  <c r="O12" i="71"/>
  <c r="O21" i="66"/>
  <c r="O14" i="63"/>
  <c r="O14" i="62"/>
  <c r="O12" i="68"/>
  <c r="O12" i="60"/>
  <c r="O18" i="60"/>
  <c r="O16" i="66"/>
  <c r="O16" i="71"/>
  <c r="O19" i="70"/>
  <c r="J24" i="62"/>
  <c r="O10" i="60"/>
  <c r="J24" i="61"/>
  <c r="O22" i="70"/>
  <c r="O17" i="64"/>
  <c r="O20" i="71"/>
  <c r="I22" i="38"/>
  <c r="O22" i="60"/>
  <c r="R8" i="58"/>
  <c r="F24" i="65"/>
  <c r="O10" i="69"/>
  <c r="O11" i="70"/>
  <c r="O21" i="64"/>
  <c r="O12" i="67"/>
  <c r="O18" i="58"/>
  <c r="H24" i="63"/>
  <c r="O13" i="63"/>
  <c r="O13" i="64"/>
  <c r="O12" i="58"/>
  <c r="O21" i="61"/>
  <c r="L8" i="67"/>
  <c r="O8" i="67" s="1"/>
  <c r="O22" i="65"/>
  <c r="O12" i="66"/>
  <c r="L7" i="64"/>
  <c r="O16" i="65"/>
  <c r="O10" i="65"/>
  <c r="O15" i="67"/>
  <c r="L23" i="67"/>
  <c r="O23" i="67" s="1"/>
  <c r="O9" i="58"/>
  <c r="O15" i="66"/>
  <c r="O16" i="70"/>
  <c r="O11" i="67"/>
  <c r="O19" i="67"/>
  <c r="O18" i="66"/>
  <c r="O13" i="69"/>
  <c r="O11" i="61"/>
  <c r="O9" i="68"/>
  <c r="O22" i="71"/>
  <c r="H24" i="64"/>
  <c r="J24" i="60"/>
  <c r="O11" i="71"/>
  <c r="I22" i="5"/>
  <c r="O14" i="70"/>
  <c r="O14" i="60"/>
  <c r="O20" i="67"/>
  <c r="O18" i="65"/>
  <c r="O12" i="62"/>
  <c r="O12" i="70"/>
  <c r="O10" i="70"/>
  <c r="O11" i="65"/>
  <c r="O17" i="65"/>
  <c r="O15" i="70"/>
  <c r="O16" i="60"/>
  <c r="O20" i="60"/>
  <c r="O17" i="68"/>
  <c r="O14" i="71"/>
  <c r="I22" i="32"/>
  <c r="O19" i="71"/>
  <c r="O21" i="69"/>
  <c r="I22" i="37"/>
  <c r="F24" i="61"/>
  <c r="O9" i="69"/>
  <c r="I22" i="30"/>
  <c r="O13" i="58"/>
  <c r="O18" i="70"/>
  <c r="I22" i="52"/>
  <c r="O10" i="68"/>
  <c r="H24" i="69"/>
  <c r="O9" i="66"/>
  <c r="I22" i="35"/>
  <c r="O14" i="69"/>
  <c r="O19" i="65"/>
  <c r="I22" i="39"/>
  <c r="O18" i="68"/>
  <c r="L8" i="64"/>
  <c r="O8" i="64" s="1"/>
  <c r="O16" i="64"/>
  <c r="I22" i="36"/>
  <c r="O19" i="60"/>
  <c r="F24" i="68"/>
  <c r="O19" i="68"/>
  <c r="H24" i="60"/>
  <c r="O21" i="67"/>
  <c r="I22" i="34"/>
  <c r="I22" i="31"/>
  <c r="O19" i="58"/>
  <c r="O8" i="66"/>
  <c r="O21" i="63"/>
  <c r="O17" i="60"/>
  <c r="O10" i="67"/>
  <c r="O18" i="67"/>
  <c r="H24" i="65"/>
  <c r="O15" i="60"/>
  <c r="O19" i="66"/>
  <c r="H24" i="67"/>
  <c r="O8" i="65"/>
  <c r="O10" i="66"/>
  <c r="O14" i="61"/>
  <c r="J24" i="63"/>
  <c r="K22" i="39"/>
  <c r="O20" i="70"/>
  <c r="O20" i="65"/>
  <c r="O9" i="63"/>
  <c r="L23" i="68"/>
  <c r="O23" i="68" s="1"/>
  <c r="L8" i="68"/>
  <c r="O8" i="68" s="1"/>
  <c r="H24" i="61"/>
  <c r="H24" i="62"/>
  <c r="J24" i="68"/>
  <c r="F7" i="58"/>
  <c r="K22" i="5"/>
  <c r="L7" i="58"/>
  <c r="H24" i="58"/>
  <c r="F24" i="69"/>
  <c r="O7" i="69"/>
  <c r="F7" i="60"/>
  <c r="K22" i="29"/>
  <c r="O21" i="68"/>
  <c r="O22" i="67"/>
  <c r="J24" i="69"/>
  <c r="O13" i="66"/>
  <c r="O15" i="65"/>
  <c r="J24" i="65"/>
  <c r="L23" i="65"/>
  <c r="O23" i="65" s="1"/>
  <c r="O13" i="67"/>
  <c r="J24" i="67"/>
  <c r="F7" i="63"/>
  <c r="K22" i="32"/>
  <c r="K22" i="34"/>
  <c r="F7" i="67"/>
  <c r="K22" i="36"/>
  <c r="H24" i="71"/>
  <c r="O7" i="70"/>
  <c r="F24" i="70"/>
  <c r="I22" i="33"/>
  <c r="I22" i="29"/>
  <c r="L21" i="58"/>
  <c r="O21" i="58" s="1"/>
  <c r="L23" i="71"/>
  <c r="O23" i="71" s="1"/>
  <c r="O15" i="71"/>
  <c r="K22" i="35"/>
  <c r="H24" i="68"/>
  <c r="O14" i="68"/>
  <c r="O22" i="68"/>
  <c r="O17" i="70"/>
  <c r="J24" i="66"/>
  <c r="L7" i="66"/>
  <c r="L23" i="66"/>
  <c r="O23" i="66" s="1"/>
  <c r="O10" i="71"/>
  <c r="O18" i="71"/>
  <c r="O11" i="66"/>
  <c r="O17" i="66"/>
  <c r="O12" i="64"/>
  <c r="O20" i="64"/>
  <c r="J24" i="71"/>
  <c r="L8" i="71"/>
  <c r="O19" i="64"/>
  <c r="F7" i="64"/>
  <c r="K22" i="33"/>
  <c r="F8" i="71"/>
  <c r="K22" i="52"/>
  <c r="J24" i="70"/>
  <c r="O13" i="68"/>
  <c r="F24" i="66"/>
  <c r="O14" i="67"/>
  <c r="K22" i="37"/>
  <c r="H24" i="70"/>
  <c r="H24" i="66"/>
  <c r="O17" i="69"/>
  <c r="J24" i="64"/>
  <c r="F7" i="62"/>
  <c r="K22" i="31"/>
  <c r="K22" i="30"/>
  <c r="O24" i="65" l="1"/>
  <c r="O10" i="61"/>
  <c r="O24" i="61" s="1"/>
  <c r="O24" i="68"/>
  <c r="F24" i="62"/>
  <c r="O7" i="62"/>
  <c r="O24" i="62" s="1"/>
  <c r="O9" i="70"/>
  <c r="O24" i="70" s="1"/>
  <c r="O7" i="66"/>
  <c r="O24" i="66" s="1"/>
  <c r="F24" i="67"/>
  <c r="O7" i="67"/>
  <c r="O24" i="67" s="1"/>
  <c r="O24" i="69"/>
  <c r="R7" i="58"/>
  <c r="R9" i="58" s="1"/>
  <c r="F24" i="58"/>
  <c r="O7" i="58"/>
  <c r="O8" i="71"/>
  <c r="O24" i="71" s="1"/>
  <c r="F24" i="71"/>
  <c r="F24" i="64"/>
  <c r="O7" i="64"/>
  <c r="O24" i="64" s="1"/>
  <c r="O7" i="63"/>
  <c r="O24" i="63" s="1"/>
  <c r="F24" i="63"/>
  <c r="F24" i="60"/>
  <c r="O7" i="60"/>
  <c r="O24" i="60" s="1"/>
  <c r="J24" i="58" l="1"/>
  <c r="O20" i="58" l="1"/>
  <c r="O24" i="58" s="1"/>
</calcChain>
</file>

<file path=xl/sharedStrings.xml><?xml version="1.0" encoding="utf-8"?>
<sst xmlns="http://schemas.openxmlformats.org/spreadsheetml/2006/main" count="1520" uniqueCount="207">
  <si>
    <t>工事番号</t>
    <rPh sb="0" eb="2">
      <t>コウジ</t>
    </rPh>
    <rPh sb="2" eb="4">
      <t>バンゴウ</t>
    </rPh>
    <phoneticPr fontId="3"/>
  </si>
  <si>
    <t>工事名称</t>
    <rPh sb="0" eb="2">
      <t>コウジ</t>
    </rPh>
    <rPh sb="2" eb="4">
      <t>メイショウ</t>
    </rPh>
    <phoneticPr fontId="3"/>
  </si>
  <si>
    <t>予算コード</t>
    <rPh sb="0" eb="2">
      <t>ヨサン</t>
    </rPh>
    <phoneticPr fontId="3"/>
  </si>
  <si>
    <t>内訳名称</t>
    <rPh sb="0" eb="2">
      <t>ウチワケ</t>
    </rPh>
    <rPh sb="2" eb="4">
      <t>メイショウ</t>
    </rPh>
    <phoneticPr fontId="3"/>
  </si>
  <si>
    <t>数量</t>
    <rPh sb="0" eb="2">
      <t>スウリョウ</t>
    </rPh>
    <phoneticPr fontId="3"/>
  </si>
  <si>
    <t>表　　紙</t>
    <rPh sb="0" eb="1">
      <t>ヒョウ</t>
    </rPh>
    <rPh sb="3" eb="4">
      <t>カミ</t>
    </rPh>
    <phoneticPr fontId="3"/>
  </si>
  <si>
    <t>所　長</t>
    <rPh sb="0" eb="1">
      <t>ショ</t>
    </rPh>
    <rPh sb="2" eb="3">
      <t>チョウ</t>
    </rPh>
    <phoneticPr fontId="10"/>
  </si>
  <si>
    <t>決定金額</t>
    <rPh sb="0" eb="2">
      <t>ケッテイ</t>
    </rPh>
    <rPh sb="2" eb="4">
      <t>キンガク</t>
    </rPh>
    <phoneticPr fontId="10"/>
  </si>
  <si>
    <t>数　量</t>
    <rPh sb="0" eb="1">
      <t>カズ</t>
    </rPh>
    <rPh sb="2" eb="3">
      <t>リョウ</t>
    </rPh>
    <phoneticPr fontId="10"/>
  </si>
  <si>
    <t>金　額</t>
    <rPh sb="0" eb="1">
      <t>キン</t>
    </rPh>
    <rPh sb="2" eb="3">
      <t>ガク</t>
    </rPh>
    <phoneticPr fontId="10"/>
  </si>
  <si>
    <t>単　価</t>
    <rPh sb="0" eb="1">
      <t>タン</t>
    </rPh>
    <rPh sb="2" eb="3">
      <t>アタイ</t>
    </rPh>
    <phoneticPr fontId="10"/>
  </si>
  <si>
    <t>見  積  依  頼  書</t>
    <rPh sb="0" eb="1">
      <t>ミ</t>
    </rPh>
    <rPh sb="3" eb="4">
      <t>セキ</t>
    </rPh>
    <rPh sb="6" eb="7">
      <t>エ</t>
    </rPh>
    <rPh sb="9" eb="10">
      <t>ライ</t>
    </rPh>
    <rPh sb="12" eb="13">
      <t>ショ</t>
    </rPh>
    <phoneticPr fontId="10"/>
  </si>
  <si>
    <t>発行番号</t>
    <rPh sb="0" eb="2">
      <t>ハッコウ</t>
    </rPh>
    <rPh sb="2" eb="4">
      <t>バンゴウ</t>
    </rPh>
    <phoneticPr fontId="10"/>
  </si>
  <si>
    <t>　発　行</t>
    <rPh sb="1" eb="2">
      <t>パツ</t>
    </rPh>
    <rPh sb="3" eb="4">
      <t>ギョウ</t>
    </rPh>
    <phoneticPr fontId="10"/>
  </si>
  <si>
    <t xml:space="preserve">共同建設 株式会社 </t>
    <rPh sb="0" eb="2">
      <t>キョウドウ</t>
    </rPh>
    <rPh sb="2" eb="4">
      <t>ケンセツ</t>
    </rPh>
    <rPh sb="5" eb="7">
      <t>カブシキ</t>
    </rPh>
    <rPh sb="7" eb="9">
      <t>カイシャ</t>
    </rPh>
    <phoneticPr fontId="10"/>
  </si>
  <si>
    <t>御中</t>
    <rPh sb="0" eb="2">
      <t>オンチュウ</t>
    </rPh>
    <phoneticPr fontId="10"/>
  </si>
  <si>
    <t>下記の通り御見積り致します。</t>
    <rPh sb="0" eb="2">
      <t>カキ</t>
    </rPh>
    <rPh sb="3" eb="4">
      <t>トオ</t>
    </rPh>
    <rPh sb="5" eb="6">
      <t>オ</t>
    </rPh>
    <rPh sb="6" eb="8">
      <t>ミツモ</t>
    </rPh>
    <rPh sb="9" eb="10">
      <t>イタ</t>
    </rPh>
    <phoneticPr fontId="10"/>
  </si>
  <si>
    <t>（工事名称）</t>
    <rPh sb="1" eb="3">
      <t>コウジ</t>
    </rPh>
    <rPh sb="3" eb="5">
      <t>メイショウ</t>
    </rPh>
    <phoneticPr fontId="10"/>
  </si>
  <si>
    <t>（工事番号）</t>
    <rPh sb="1" eb="3">
      <t>コウジ</t>
    </rPh>
    <rPh sb="3" eb="5">
      <t>バンゴウ</t>
    </rPh>
    <phoneticPr fontId="10"/>
  </si>
  <si>
    <t>内訳別紙</t>
    <rPh sb="0" eb="2">
      <t>ウチワケ</t>
    </rPh>
    <rPh sb="2" eb="4">
      <t>ベッシ</t>
    </rPh>
    <phoneticPr fontId="10"/>
  </si>
  <si>
    <t>（所　　長）</t>
    <rPh sb="1" eb="2">
      <t>ショ</t>
    </rPh>
    <rPh sb="4" eb="5">
      <t>チョウ</t>
    </rPh>
    <phoneticPr fontId="10"/>
  </si>
  <si>
    <t>（電　 話）</t>
    <rPh sb="1" eb="2">
      <t>デン</t>
    </rPh>
    <rPh sb="4" eb="5">
      <t>ハナシ</t>
    </rPh>
    <phoneticPr fontId="10"/>
  </si>
  <si>
    <t>（F A X)</t>
    <phoneticPr fontId="10"/>
  </si>
  <si>
    <t>依頼内訳</t>
    <rPh sb="0" eb="2">
      <t>イライ</t>
    </rPh>
    <rPh sb="2" eb="4">
      <t>ウチワケ</t>
    </rPh>
    <phoneticPr fontId="10"/>
  </si>
  <si>
    <t>工　　種</t>
    <rPh sb="0" eb="1">
      <t>コウ</t>
    </rPh>
    <rPh sb="3" eb="4">
      <t>シュ</t>
    </rPh>
    <phoneticPr fontId="10"/>
  </si>
  <si>
    <t>概　　要</t>
    <rPh sb="0" eb="1">
      <t>オオムネ</t>
    </rPh>
    <rPh sb="3" eb="4">
      <t>ヨウ</t>
    </rPh>
    <phoneticPr fontId="10"/>
  </si>
  <si>
    <t>住所</t>
    <rPh sb="0" eb="2">
      <t>ジュウショ</t>
    </rPh>
    <phoneticPr fontId="10"/>
  </si>
  <si>
    <t>印</t>
    <rPh sb="0" eb="1">
      <t>イン</t>
    </rPh>
    <phoneticPr fontId="10"/>
  </si>
  <si>
    <t>1式</t>
    <rPh sb="1" eb="2">
      <t>シキ</t>
    </rPh>
    <phoneticPr fontId="10"/>
  </si>
  <si>
    <t>社名</t>
    <rPh sb="0" eb="2">
      <t>シャメイ</t>
    </rPh>
    <phoneticPr fontId="10"/>
  </si>
  <si>
    <t>電話</t>
    <rPh sb="0" eb="2">
      <t>デンワ</t>
    </rPh>
    <phoneticPr fontId="10"/>
  </si>
  <si>
    <t>担当者（　　　　　　　　）</t>
    <rPh sb="0" eb="3">
      <t>タントウシャ</t>
    </rPh>
    <phoneticPr fontId="10"/>
  </si>
  <si>
    <t>業者コード</t>
    <rPh sb="0" eb="2">
      <t>ギョウシャ</t>
    </rPh>
    <phoneticPr fontId="10"/>
  </si>
  <si>
    <t>大臣</t>
    <rPh sb="0" eb="2">
      <t>ダイジン</t>
    </rPh>
    <phoneticPr fontId="10"/>
  </si>
  <si>
    <t>特</t>
    <rPh sb="0" eb="1">
      <t>トク</t>
    </rPh>
    <phoneticPr fontId="10"/>
  </si>
  <si>
    <t>第　　　       　　　号</t>
    <rPh sb="0" eb="1">
      <t>ダイ</t>
    </rPh>
    <rPh sb="14" eb="15">
      <t>ゴウ</t>
    </rPh>
    <phoneticPr fontId="10"/>
  </si>
  <si>
    <t>知事</t>
    <rPh sb="0" eb="2">
      <t>チジ</t>
    </rPh>
    <phoneticPr fontId="10"/>
  </si>
  <si>
    <t>般</t>
    <rPh sb="0" eb="1">
      <t>ハン</t>
    </rPh>
    <phoneticPr fontId="10"/>
  </si>
  <si>
    <t>年　　 　月　　 　日</t>
    <rPh sb="0" eb="1">
      <t>ネン</t>
    </rPh>
    <rPh sb="5" eb="6">
      <t>ガツ</t>
    </rPh>
    <rPh sb="10" eb="11">
      <t>ヒ</t>
    </rPh>
    <phoneticPr fontId="10"/>
  </si>
  <si>
    <t>所長査定金額</t>
    <rPh sb="0" eb="2">
      <t>ショチョウ</t>
    </rPh>
    <rPh sb="2" eb="4">
      <t>サテイ</t>
    </rPh>
    <rPh sb="4" eb="6">
      <t>キンガク</t>
    </rPh>
    <phoneticPr fontId="10"/>
  </si>
  <si>
    <t>※金額は、消費税別途の金額を記入。</t>
    <rPh sb="1" eb="3">
      <t>キンガク</t>
    </rPh>
    <rPh sb="5" eb="8">
      <t>ショウヒゼイ</t>
    </rPh>
    <rPh sb="8" eb="10">
      <t>ベット</t>
    </rPh>
    <rPh sb="11" eb="13">
      <t>キンガク</t>
    </rPh>
    <rPh sb="14" eb="16">
      <t>キニュウ</t>
    </rPh>
    <phoneticPr fontId="10"/>
  </si>
  <si>
    <t>協力業者</t>
    <rPh sb="0" eb="2">
      <t>キョウリョク</t>
    </rPh>
    <rPh sb="2" eb="4">
      <t>ギョウシャ</t>
    </rPh>
    <phoneticPr fontId="10"/>
  </si>
  <si>
    <t>最　終　決　　定　　内　　訳　　</t>
    <rPh sb="0" eb="1">
      <t>サイ</t>
    </rPh>
    <rPh sb="2" eb="3">
      <t>オワリ</t>
    </rPh>
    <rPh sb="4" eb="5">
      <t>ケツ</t>
    </rPh>
    <rPh sb="7" eb="8">
      <t>サダム</t>
    </rPh>
    <rPh sb="10" eb="11">
      <t>ウチ</t>
    </rPh>
    <rPh sb="13" eb="14">
      <t>ヤク</t>
    </rPh>
    <phoneticPr fontId="10"/>
  </si>
  <si>
    <t>予算コード</t>
    <rPh sb="0" eb="2">
      <t>ヨサン</t>
    </rPh>
    <phoneticPr fontId="10"/>
  </si>
  <si>
    <t>当該予算金額</t>
  </si>
  <si>
    <t>合計</t>
    <rPh sb="0" eb="2">
      <t>ゴウケイ</t>
    </rPh>
    <phoneticPr fontId="10"/>
  </si>
  <si>
    <t>種　別</t>
    <rPh sb="0" eb="1">
      <t>タネ</t>
    </rPh>
    <rPh sb="2" eb="3">
      <t>ベツ</t>
    </rPh>
    <phoneticPr fontId="10"/>
  </si>
  <si>
    <t>特記事項</t>
    <rPh sb="0" eb="2">
      <t>トッキ</t>
    </rPh>
    <rPh sb="2" eb="4">
      <t>ジコウ</t>
    </rPh>
    <phoneticPr fontId="10"/>
  </si>
  <si>
    <t>備考</t>
    <rPh sb="0" eb="2">
      <t>ビコウ</t>
    </rPh>
    <phoneticPr fontId="10"/>
  </si>
  <si>
    <t>※協力業者は、２重枠線内をすべて記入のこと。</t>
    <rPh sb="1" eb="3">
      <t>キョウリョク</t>
    </rPh>
    <rPh sb="3" eb="5">
      <t>ギョウシャ</t>
    </rPh>
    <rPh sb="8" eb="9">
      <t>ジュウ</t>
    </rPh>
    <rPh sb="9" eb="11">
      <t>ワクセン</t>
    </rPh>
    <rPh sb="11" eb="12">
      <t>ナイ</t>
    </rPh>
    <rPh sb="16" eb="18">
      <t>キニュウ</t>
    </rPh>
    <phoneticPr fontId="10"/>
  </si>
  <si>
    <t>見  積  内  訳  書</t>
    <rPh sb="0" eb="1">
      <t>ミ</t>
    </rPh>
    <rPh sb="3" eb="4">
      <t>セキ</t>
    </rPh>
    <rPh sb="6" eb="7">
      <t>ウチ</t>
    </rPh>
    <rPh sb="9" eb="10">
      <t>ヤク</t>
    </rPh>
    <rPh sb="12" eb="13">
      <t>ショ</t>
    </rPh>
    <phoneticPr fontId="10"/>
  </si>
  <si>
    <t>NO</t>
    <phoneticPr fontId="10"/>
  </si>
  <si>
    <t>名　　称</t>
    <rPh sb="0" eb="1">
      <t>メイ</t>
    </rPh>
    <rPh sb="3" eb="4">
      <t>ショウ</t>
    </rPh>
    <phoneticPr fontId="10"/>
  </si>
  <si>
    <t>品質・形状・寸法</t>
    <rPh sb="0" eb="2">
      <t>ヒンシツ</t>
    </rPh>
    <rPh sb="3" eb="5">
      <t>ケイジョウ</t>
    </rPh>
    <rPh sb="6" eb="8">
      <t>スンポウ</t>
    </rPh>
    <phoneticPr fontId="10"/>
  </si>
  <si>
    <t>単位</t>
    <rPh sb="0" eb="2">
      <t>タンイ</t>
    </rPh>
    <phoneticPr fontId="10"/>
  </si>
  <si>
    <t>協力業者 見積</t>
    <rPh sb="0" eb="2">
      <t>キョウリョク</t>
    </rPh>
    <rPh sb="2" eb="4">
      <t>ギョウシャ</t>
    </rPh>
    <rPh sb="5" eb="7">
      <t>ミツ</t>
    </rPh>
    <phoneticPr fontId="10"/>
  </si>
  <si>
    <t>決 定 金 額</t>
    <rPh sb="0" eb="1">
      <t>ケツ</t>
    </rPh>
    <rPh sb="2" eb="3">
      <t>サダム</t>
    </rPh>
    <rPh sb="4" eb="5">
      <t>カネ</t>
    </rPh>
    <rPh sb="6" eb="7">
      <t>ガク</t>
    </rPh>
    <phoneticPr fontId="10"/>
  </si>
  <si>
    <t>日</t>
    <rPh sb="0" eb="1">
      <t>ヒ</t>
    </rPh>
    <phoneticPr fontId="10"/>
  </si>
  <si>
    <t>単価</t>
    <rPh sb="0" eb="2">
      <t>タンカ</t>
    </rPh>
    <phoneticPr fontId="10"/>
  </si>
  <si>
    <t>金額</t>
    <rPh sb="0" eb="2">
      <t>キンガク</t>
    </rPh>
    <phoneticPr fontId="10"/>
  </si>
  <si>
    <t>合　　　計</t>
    <rPh sb="0" eb="1">
      <t>ゴウ</t>
    </rPh>
    <rPh sb="4" eb="5">
      <t>ケイ</t>
    </rPh>
    <phoneticPr fontId="10"/>
  </si>
  <si>
    <t>材質・寸法</t>
    <rPh sb="0" eb="2">
      <t>ザイシツ</t>
    </rPh>
    <rPh sb="3" eb="5">
      <t>スンポウ</t>
    </rPh>
    <phoneticPr fontId="3"/>
  </si>
  <si>
    <t>内  訳</t>
    <rPh sb="0" eb="1">
      <t>ウチ</t>
    </rPh>
    <rPh sb="3" eb="4">
      <t>ヤク</t>
    </rPh>
    <phoneticPr fontId="3"/>
  </si>
  <si>
    <t>改ページ</t>
    <rPh sb="0" eb="1">
      <t>カイ</t>
    </rPh>
    <phoneticPr fontId="3"/>
  </si>
  <si>
    <t>小　　　計</t>
    <rPh sb="0" eb="1">
      <t>ショウ</t>
    </rPh>
    <rPh sb="4" eb="5">
      <t>ケイ</t>
    </rPh>
    <phoneticPr fontId="3"/>
  </si>
  <si>
    <t>所　長</t>
    <rPh sb="0" eb="1">
      <t>ショ</t>
    </rPh>
    <rPh sb="2" eb="3">
      <t>チョウ</t>
    </rPh>
    <phoneticPr fontId="3"/>
  </si>
  <si>
    <t>＊すべての表紙に貼付</t>
    <rPh sb="5" eb="7">
      <t>ヒョウシ</t>
    </rPh>
    <rPh sb="8" eb="10">
      <t>ハリツ</t>
    </rPh>
    <phoneticPr fontId="3"/>
  </si>
  <si>
    <t>＊各内訳明細にページ毎貼付け</t>
    <rPh sb="1" eb="2">
      <t>カク</t>
    </rPh>
    <rPh sb="2" eb="4">
      <t>ウチワケ</t>
    </rPh>
    <rPh sb="4" eb="6">
      <t>メイサイ</t>
    </rPh>
    <rPh sb="10" eb="11">
      <t>ゴト</t>
    </rPh>
    <rPh sb="11" eb="13">
      <t>ハリツ</t>
    </rPh>
    <phoneticPr fontId="3"/>
  </si>
  <si>
    <t>半角数字入力</t>
    <rPh sb="0" eb="2">
      <t>ハンカク</t>
    </rPh>
    <rPh sb="2" eb="4">
      <t>スウジ</t>
    </rPh>
    <rPh sb="4" eb="6">
      <t>ニュウリョク</t>
    </rPh>
    <phoneticPr fontId="3"/>
  </si>
  <si>
    <r>
      <t xml:space="preserve">工種（大項目） </t>
    </r>
    <r>
      <rPr>
        <sz val="8"/>
        <rFont val="ＭＳ 明朝"/>
        <family val="1"/>
        <charset val="128"/>
      </rPr>
      <t>*見積依頼書表紙の工種欄に貼付</t>
    </r>
    <rPh sb="0" eb="1">
      <t>コウ</t>
    </rPh>
    <rPh sb="1" eb="2">
      <t>タネ</t>
    </rPh>
    <rPh sb="3" eb="4">
      <t>オオ</t>
    </rPh>
    <rPh sb="4" eb="6">
      <t>コウモク</t>
    </rPh>
    <rPh sb="9" eb="11">
      <t>ミツモリ</t>
    </rPh>
    <rPh sb="11" eb="13">
      <t>イライ</t>
    </rPh>
    <rPh sb="13" eb="14">
      <t>ショ</t>
    </rPh>
    <rPh sb="14" eb="16">
      <t>ヒョウシ</t>
    </rPh>
    <rPh sb="17" eb="18">
      <t>コウ</t>
    </rPh>
    <rPh sb="18" eb="19">
      <t>タネ</t>
    </rPh>
    <rPh sb="19" eb="20">
      <t>ラン</t>
    </rPh>
    <rPh sb="21" eb="23">
      <t>ハリツ</t>
    </rPh>
    <phoneticPr fontId="3"/>
  </si>
  <si>
    <t>□</t>
  </si>
  <si>
    <t>基本契約締結</t>
    <rPh sb="0" eb="2">
      <t>キホン</t>
    </rPh>
    <rPh sb="2" eb="4">
      <t>ケイヤク</t>
    </rPh>
    <rPh sb="4" eb="6">
      <t>テイケツ</t>
    </rPh>
    <phoneticPr fontId="3"/>
  </si>
  <si>
    <t>安全衛生協力会</t>
    <rPh sb="0" eb="2">
      <t>アンゼン</t>
    </rPh>
    <rPh sb="2" eb="4">
      <t>エイセイ</t>
    </rPh>
    <rPh sb="4" eb="7">
      <t>キョウリョクカイ</t>
    </rPh>
    <phoneticPr fontId="3"/>
  </si>
  <si>
    <t>ISO認定</t>
    <rPh sb="3" eb="5">
      <t>ニンテイ</t>
    </rPh>
    <phoneticPr fontId="3"/>
  </si>
  <si>
    <t>　</t>
    <phoneticPr fontId="10"/>
  </si>
  <si>
    <t>毎月</t>
    <rPh sb="0" eb="1">
      <t>マイ</t>
    </rPh>
    <rPh sb="1" eb="2">
      <t>ゲツ</t>
    </rPh>
    <phoneticPr fontId="3"/>
  </si>
  <si>
    <t>締切、</t>
    <rPh sb="0" eb="2">
      <t>シメキ</t>
    </rPh>
    <phoneticPr fontId="3"/>
  </si>
  <si>
    <t>翌月</t>
    <rPh sb="0" eb="2">
      <t>ヨクゲツ</t>
    </rPh>
    <phoneticPr fontId="3"/>
  </si>
  <si>
    <t>翌々月</t>
    <rPh sb="0" eb="3">
      <t>ヨクヨクゲツ</t>
    </rPh>
    <phoneticPr fontId="3"/>
  </si>
  <si>
    <t>月末日</t>
  </si>
  <si>
    <t>支払い</t>
    <rPh sb="0" eb="2">
      <t>シハラ</t>
    </rPh>
    <phoneticPr fontId="3"/>
  </si>
  <si>
    <t>％</t>
    <phoneticPr fontId="3"/>
  </si>
  <si>
    <t>安全衛生協力会費</t>
    <rPh sb="0" eb="2">
      <t>アンゼン</t>
    </rPh>
    <rPh sb="2" eb="4">
      <t>エイセイ</t>
    </rPh>
    <rPh sb="4" eb="7">
      <t>キョウリョクカイ</t>
    </rPh>
    <rPh sb="7" eb="8">
      <t>ヒ</t>
    </rPh>
    <phoneticPr fontId="3"/>
  </si>
  <si>
    <t>/1000</t>
    <phoneticPr fontId="3"/>
  </si>
  <si>
    <t>建退共</t>
    <rPh sb="0" eb="1">
      <t>ケン</t>
    </rPh>
    <rPh sb="1" eb="2">
      <t>タイ</t>
    </rPh>
    <rPh sb="2" eb="3">
      <t>キョウ</t>
    </rPh>
    <phoneticPr fontId="3"/>
  </si>
  <si>
    <t>否</t>
    <rPh sb="0" eb="1">
      <t>ヒ</t>
    </rPh>
    <phoneticPr fontId="3"/>
  </si>
  <si>
    <t>要</t>
    <rPh sb="0" eb="1">
      <t>ヨウ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</si>
  <si>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</si>
  <si>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</si>
  <si>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</si>
  <si>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～</t>
    <phoneticPr fontId="3"/>
  </si>
  <si>
    <t>外注費</t>
    <rPh sb="0" eb="3">
      <t>ガイチュウヒ</t>
    </rPh>
    <phoneticPr fontId="3"/>
  </si>
  <si>
    <t>労務費</t>
    <rPh sb="0" eb="3">
      <t>ロウムヒ</t>
    </rPh>
    <phoneticPr fontId="3"/>
  </si>
  <si>
    <t>材料費</t>
    <rPh sb="0" eb="3">
      <t>ザイリョウヒ</t>
    </rPh>
    <phoneticPr fontId="3"/>
  </si>
  <si>
    <t>経費</t>
    <rPh sb="0" eb="2">
      <t>ケイヒ</t>
    </rPh>
    <phoneticPr fontId="3"/>
  </si>
  <si>
    <t>着手前に、施工要領書（計画書）を提出のこと</t>
    <phoneticPr fontId="3"/>
  </si>
  <si>
    <t>発生した残材の処分は、共同建設で代払いとする</t>
    <rPh sb="0" eb="2">
      <t>ハッセイ</t>
    </rPh>
    <rPh sb="4" eb="6">
      <t>ザンザイ</t>
    </rPh>
    <rPh sb="7" eb="9">
      <t>ショブン</t>
    </rPh>
    <rPh sb="11" eb="13">
      <t>キョウドウ</t>
    </rPh>
    <rPh sb="13" eb="15">
      <t>ケンセツ</t>
    </rPh>
    <rPh sb="16" eb="17">
      <t>ダイ</t>
    </rPh>
    <rPh sb="17" eb="18">
      <t>ハラ</t>
    </rPh>
    <phoneticPr fontId="3"/>
  </si>
  <si>
    <t>着手前に、施工体制台帳・労務安全書類を提出のこと</t>
    <rPh sb="0" eb="3">
      <t>チャクシュマエ</t>
    </rPh>
    <rPh sb="5" eb="7">
      <t>セコウ</t>
    </rPh>
    <rPh sb="7" eb="9">
      <t>タイセイ</t>
    </rPh>
    <rPh sb="9" eb="11">
      <t>ダイチョウ</t>
    </rPh>
    <rPh sb="12" eb="14">
      <t>ロウム</t>
    </rPh>
    <rPh sb="14" eb="16">
      <t>アンゼン</t>
    </rPh>
    <rPh sb="16" eb="18">
      <t>ショルイ</t>
    </rPh>
    <rPh sb="19" eb="21">
      <t>テイシュツ</t>
    </rPh>
    <phoneticPr fontId="3"/>
  </si>
  <si>
    <t>(別途消費税</t>
    <rPh sb="1" eb="3">
      <t>ベット</t>
    </rPh>
    <rPh sb="3" eb="6">
      <t>ショウヒゼイ</t>
    </rPh>
    <phoneticPr fontId="10"/>
  </si>
  <si>
    <t>)</t>
    <phoneticPr fontId="3"/>
  </si>
  <si>
    <t>月</t>
    <rPh sb="0" eb="1">
      <t>ツキ</t>
    </rPh>
    <phoneticPr fontId="3"/>
  </si>
  <si>
    <t>単位</t>
    <rPh sb="0" eb="2">
      <t>タンイ</t>
    </rPh>
    <phoneticPr fontId="3"/>
  </si>
  <si>
    <t>■</t>
  </si>
  <si>
    <t>見積単価</t>
    <rPh sb="0" eb="2">
      <t>ミツモリ</t>
    </rPh>
    <rPh sb="2" eb="4">
      <t>タンカ</t>
    </rPh>
    <phoneticPr fontId="3"/>
  </si>
  <si>
    <t>見積金額</t>
    <rPh sb="0" eb="2">
      <t>ミツモリ</t>
    </rPh>
    <rPh sb="2" eb="4">
      <t>キンガク</t>
    </rPh>
    <phoneticPr fontId="3"/>
  </si>
  <si>
    <t>式</t>
    <rPh sb="0" eb="1">
      <t>シキ</t>
    </rPh>
    <phoneticPr fontId="3"/>
  </si>
  <si>
    <t>業者コード</t>
    <phoneticPr fontId="3"/>
  </si>
  <si>
    <t>工事場所</t>
    <phoneticPr fontId="3"/>
  </si>
  <si>
    <t>*見積依頼書表紙に貼付</t>
    <phoneticPr fontId="3"/>
  </si>
  <si>
    <r>
      <t>電　話　　</t>
    </r>
    <r>
      <rPr>
        <sz val="8"/>
        <rFont val="ＭＳ 明朝"/>
        <family val="1"/>
        <charset val="128"/>
      </rPr>
      <t>*見積依頼書表紙に貼付</t>
    </r>
    <phoneticPr fontId="3"/>
  </si>
  <si>
    <r>
      <t>ＦＡＸ　　</t>
    </r>
    <r>
      <rPr>
        <sz val="8"/>
        <rFont val="ＭＳ 明朝"/>
        <family val="1"/>
        <charset val="128"/>
      </rPr>
      <t>*見積依頼書表紙に貼付</t>
    </r>
    <phoneticPr fontId="3"/>
  </si>
  <si>
    <t>末日</t>
  </si>
  <si>
    <r>
      <t>協力業者名　　　</t>
    </r>
    <r>
      <rPr>
        <b/>
        <sz val="8"/>
        <color indexed="9"/>
        <rFont val="ＭＳ 明朝"/>
        <family val="1"/>
        <charset val="128"/>
      </rPr>
      <t>＊すべての表紙に貼付</t>
    </r>
    <rPh sb="0" eb="2">
      <t>キョウリョク</t>
    </rPh>
    <rPh sb="2" eb="5">
      <t>ギョウシャメイ</t>
    </rPh>
    <phoneticPr fontId="3"/>
  </si>
  <si>
    <t>＊取極査定の表紙に貼付</t>
    <rPh sb="1" eb="2">
      <t>ト</t>
    </rPh>
    <rPh sb="2" eb="3">
      <t>ゴク</t>
    </rPh>
    <rPh sb="3" eb="5">
      <t>サテイ</t>
    </rPh>
    <phoneticPr fontId="3"/>
  </si>
  <si>
    <t>共同建設指定見積用紙（入力シート）の記入の仕方。</t>
    <rPh sb="0" eb="2">
      <t>キョウドウ</t>
    </rPh>
    <rPh sb="2" eb="4">
      <t>ケンセツ</t>
    </rPh>
    <rPh sb="4" eb="6">
      <t>シテイ</t>
    </rPh>
    <rPh sb="6" eb="8">
      <t>ミツモリ</t>
    </rPh>
    <rPh sb="8" eb="10">
      <t>ヨウシ</t>
    </rPh>
    <rPh sb="11" eb="13">
      <t>ニュウリョク</t>
    </rPh>
    <rPh sb="18" eb="20">
      <t>キニュウ</t>
    </rPh>
    <rPh sb="21" eb="23">
      <t>シカタ</t>
    </rPh>
    <phoneticPr fontId="3"/>
  </si>
  <si>
    <t>06-6673-5558</t>
    <phoneticPr fontId="3"/>
  </si>
  <si>
    <t>06-6678-7527</t>
    <phoneticPr fontId="3"/>
  </si>
  <si>
    <t>大阪市住吉区住吉１丁目１－３－１０１号</t>
    <rPh sb="0" eb="3">
      <t>オオサカシ</t>
    </rPh>
    <rPh sb="3" eb="6">
      <t>スミヨシク</t>
    </rPh>
    <rPh sb="6" eb="8">
      <t>スミヨシ</t>
    </rPh>
    <rPh sb="9" eb="11">
      <t>チョウメ</t>
    </rPh>
    <rPh sb="18" eb="19">
      <t>ゴウ</t>
    </rPh>
    <phoneticPr fontId="3"/>
  </si>
  <si>
    <t>９８７６５４</t>
    <phoneticPr fontId="3"/>
  </si>
  <si>
    <t>(仮称)Ｋ．Ｋ本社ビル新築工事（見本）</t>
    <rPh sb="1" eb="3">
      <t>カショウ</t>
    </rPh>
    <rPh sb="7" eb="9">
      <t>ホンシャ</t>
    </rPh>
    <rPh sb="11" eb="13">
      <t>シンチク</t>
    </rPh>
    <rPh sb="13" eb="15">
      <t>コウジ</t>
    </rPh>
    <rPh sb="16" eb="18">
      <t>ミホン</t>
    </rPh>
    <phoneticPr fontId="3"/>
  </si>
  <si>
    <t>共同建設株式会社協力会社（見本）</t>
    <rPh sb="0" eb="2">
      <t>キョウドウ</t>
    </rPh>
    <rPh sb="2" eb="4">
      <t>ケンセツ</t>
    </rPh>
    <rPh sb="4" eb="8">
      <t>カブシキガイシャ</t>
    </rPh>
    <rPh sb="8" eb="10">
      <t>キョウリョク</t>
    </rPh>
    <rPh sb="10" eb="12">
      <t>ガイシャ</t>
    </rPh>
    <rPh sb="13" eb="15">
      <t>ミホン</t>
    </rPh>
    <phoneticPr fontId="3"/>
  </si>
  <si>
    <t>工事部長</t>
    <rPh sb="0" eb="2">
      <t>コウジ</t>
    </rPh>
    <rPh sb="2" eb="3">
      <t>ブ</t>
    </rPh>
    <rPh sb="3" eb="4">
      <t>チョウ</t>
    </rPh>
    <phoneticPr fontId="3"/>
  </si>
  <si>
    <t>工事課長</t>
    <rPh sb="0" eb="2">
      <t>コウジ</t>
    </rPh>
    <rPh sb="2" eb="4">
      <t>カチョウ</t>
    </rPh>
    <phoneticPr fontId="3"/>
  </si>
  <si>
    <t>社　長</t>
    <rPh sb="0" eb="1">
      <t>シャ</t>
    </rPh>
    <rPh sb="2" eb="3">
      <t>ナガ</t>
    </rPh>
    <phoneticPr fontId="10"/>
  </si>
  <si>
    <t>（施工場所）</t>
    <rPh sb="1" eb="3">
      <t>セコウ</t>
    </rPh>
    <rPh sb="3" eb="5">
      <t>バショ</t>
    </rPh>
    <phoneticPr fontId="10"/>
  </si>
  <si>
    <t>見積内容は、工事下請基本契約約款(ﾎｰﾑﾍﾟｰｼﾞ参照)による</t>
    <rPh sb="0" eb="2">
      <t>ミツモリ</t>
    </rPh>
    <rPh sb="2" eb="4">
      <t>ナイヨウ</t>
    </rPh>
    <rPh sb="6" eb="8">
      <t>コウジ</t>
    </rPh>
    <rPh sb="8" eb="10">
      <t>シタウケ</t>
    </rPh>
    <rPh sb="10" eb="12">
      <t>キホン</t>
    </rPh>
    <rPh sb="12" eb="14">
      <t>ケイヤク</t>
    </rPh>
    <rPh sb="14" eb="16">
      <t>ヤッカン</t>
    </rPh>
    <rPh sb="25" eb="27">
      <t>サンショウ</t>
    </rPh>
    <phoneticPr fontId="3"/>
  </si>
  <si>
    <t>契約工期</t>
    <rPh sb="0" eb="2">
      <t>ケイヤク</t>
    </rPh>
    <rPh sb="2" eb="3">
      <t>コウ</t>
    </rPh>
    <rPh sb="3" eb="4">
      <t>キ</t>
    </rPh>
    <phoneticPr fontId="10"/>
  </si>
  <si>
    <t>地業工事</t>
  </si>
  <si>
    <t>耐震改修工事</t>
  </si>
  <si>
    <t>PC工事</t>
  </si>
  <si>
    <t>仕上塗材工事</t>
  </si>
  <si>
    <t>土木工事</t>
  </si>
  <si>
    <t>４</t>
  </si>
  <si>
    <t>発注区分</t>
    <rPh sb="0" eb="2">
      <t>ハッチュウ</t>
    </rPh>
    <rPh sb="2" eb="4">
      <t>クブン</t>
    </rPh>
    <phoneticPr fontId="10"/>
  </si>
  <si>
    <t>1.新規</t>
    <rPh sb="2" eb="4">
      <t>シンキ</t>
    </rPh>
    <phoneticPr fontId="3"/>
  </si>
  <si>
    <t>2.増額</t>
    <rPh sb="2" eb="4">
      <t>ゾウガク</t>
    </rPh>
    <phoneticPr fontId="3"/>
  </si>
  <si>
    <t>3.減額</t>
    <rPh sb="2" eb="4">
      <t>ゲンガク</t>
    </rPh>
    <phoneticPr fontId="3"/>
  </si>
  <si>
    <t>4.その他</t>
    <rPh sb="4" eb="5">
      <t>タ</t>
    </rPh>
    <phoneticPr fontId="3"/>
  </si>
  <si>
    <t>変更回次</t>
    <rPh sb="0" eb="2">
      <t>ヘンコウ</t>
    </rPh>
    <rPh sb="2" eb="3">
      <t>カイ</t>
    </rPh>
    <rPh sb="3" eb="4">
      <t>ツギ</t>
    </rPh>
    <phoneticPr fontId="3"/>
  </si>
  <si>
    <t>回目</t>
    <rPh sb="0" eb="2">
      <t>カイメ</t>
    </rPh>
    <phoneticPr fontId="3"/>
  </si>
  <si>
    <t>現金</t>
    <rPh sb="0" eb="2">
      <t>ゲンキン</t>
    </rPh>
    <phoneticPr fontId="3"/>
  </si>
  <si>
    <t>支払条件</t>
    <rPh sb="0" eb="2">
      <t>シハライ</t>
    </rPh>
    <rPh sb="2" eb="4">
      <t>ジョウケン</t>
    </rPh>
    <phoneticPr fontId="3"/>
  </si>
  <si>
    <t>請負金額－支払済額</t>
    <rPh sb="0" eb="2">
      <t>ウケオイ</t>
    </rPh>
    <rPh sb="2" eb="4">
      <t>キンガク</t>
    </rPh>
    <rPh sb="5" eb="8">
      <t>シハライズ</t>
    </rPh>
    <rPh sb="8" eb="9">
      <t>ガク</t>
    </rPh>
    <phoneticPr fontId="3"/>
  </si>
  <si>
    <t>・</t>
    <phoneticPr fontId="3"/>
  </si>
  <si>
    <t>支 払 額</t>
    <rPh sb="0" eb="1">
      <t>シ</t>
    </rPh>
    <rPh sb="2" eb="3">
      <t>バライ</t>
    </rPh>
    <rPh sb="4" eb="5">
      <t>ガク</t>
    </rPh>
    <phoneticPr fontId="10"/>
  </si>
  <si>
    <t>前払金</t>
    <rPh sb="0" eb="2">
      <t>マエバラ</t>
    </rPh>
    <rPh sb="2" eb="3">
      <t>キン</t>
    </rPh>
    <phoneticPr fontId="3"/>
  </si>
  <si>
    <t>（</t>
    <phoneticPr fontId="3"/>
  </si>
  <si>
    <t>）</t>
    <phoneticPr fontId="3"/>
  </si>
  <si>
    <t>　総出来高</t>
    <rPh sb="1" eb="2">
      <t>ソウ</t>
    </rPh>
    <rPh sb="2" eb="5">
      <t>デキダカ</t>
    </rPh>
    <phoneticPr fontId="3"/>
  </si>
  <si>
    <t>手形</t>
    <rPh sb="0" eb="2">
      <t>テガタ</t>
    </rPh>
    <phoneticPr fontId="3"/>
  </si>
  <si>
    <t>（</t>
    <phoneticPr fontId="3"/>
  </si>
  <si>
    <t>）</t>
    <phoneticPr fontId="3"/>
  </si>
  <si>
    <t>８</t>
  </si>
  <si>
    <t>１</t>
  </si>
  <si>
    <t>３１</t>
  </si>
  <si>
    <t>部分払</t>
    <rPh sb="0" eb="2">
      <t>ブブン</t>
    </rPh>
    <rPh sb="2" eb="3">
      <t>バラ</t>
    </rPh>
    <phoneticPr fontId="3"/>
  </si>
  <si>
    <t>％</t>
    <phoneticPr fontId="3"/>
  </si>
  <si>
    <t>直接工事費</t>
    <rPh sb="0" eb="2">
      <t>チョクセツ</t>
    </rPh>
    <rPh sb="2" eb="5">
      <t>コウジヒ</t>
    </rPh>
    <phoneticPr fontId="3"/>
  </si>
  <si>
    <t>法定福利費</t>
    <rPh sb="0" eb="2">
      <t>ホウテイ</t>
    </rPh>
    <rPh sb="2" eb="5">
      <t>フクリヒ</t>
    </rPh>
    <phoneticPr fontId="3"/>
  </si>
  <si>
    <t>下段(A)×(B)</t>
    <rPh sb="0" eb="2">
      <t>ゲダン</t>
    </rPh>
    <phoneticPr fontId="3"/>
  </si>
  <si>
    <t>合　　　計</t>
    <rPh sb="0" eb="1">
      <t>ゴウ</t>
    </rPh>
    <rPh sb="4" eb="5">
      <t>ケイ</t>
    </rPh>
    <phoneticPr fontId="3"/>
  </si>
  <si>
    <t>契約出来高明細内訳書</t>
    <rPh sb="0" eb="2">
      <t>ケイヤク</t>
    </rPh>
    <rPh sb="2" eb="5">
      <t>デキダカ</t>
    </rPh>
    <rPh sb="5" eb="7">
      <t>メイサイ</t>
    </rPh>
    <rPh sb="7" eb="9">
      <t>ウチワケ</t>
    </rPh>
    <rPh sb="9" eb="10">
      <t>ショ</t>
    </rPh>
    <phoneticPr fontId="10"/>
  </si>
  <si>
    <t>工事名称:</t>
    <rPh sb="0" eb="2">
      <t>コウジ</t>
    </rPh>
    <rPh sb="2" eb="4">
      <t>メイショウ</t>
    </rPh>
    <phoneticPr fontId="10"/>
  </si>
  <si>
    <t>第</t>
    <rPh sb="0" eb="1">
      <t>ダイ</t>
    </rPh>
    <phoneticPr fontId="10"/>
  </si>
  <si>
    <t>回目出来高</t>
    <rPh sb="0" eb="1">
      <t>カイ</t>
    </rPh>
    <rPh sb="1" eb="2">
      <t>メ</t>
    </rPh>
    <rPh sb="2" eb="5">
      <t>デキダカ</t>
    </rPh>
    <phoneticPr fontId="10"/>
  </si>
  <si>
    <t>協力業者名：</t>
    <rPh sb="0" eb="2">
      <t>キョウリョク</t>
    </rPh>
    <rPh sb="2" eb="4">
      <t>ギョウシャ</t>
    </rPh>
    <rPh sb="4" eb="5">
      <t>メイ</t>
    </rPh>
    <phoneticPr fontId="10"/>
  </si>
  <si>
    <t>費目</t>
    <rPh sb="0" eb="2">
      <t>ヒモク</t>
    </rPh>
    <phoneticPr fontId="10"/>
  </si>
  <si>
    <t>細目</t>
    <rPh sb="0" eb="2">
      <t>サイモク</t>
    </rPh>
    <phoneticPr fontId="10"/>
  </si>
  <si>
    <t>契約金額</t>
    <rPh sb="0" eb="2">
      <t>ケイヤク</t>
    </rPh>
    <rPh sb="2" eb="4">
      <t>キンガク</t>
    </rPh>
    <phoneticPr fontId="10"/>
  </si>
  <si>
    <t>前月迄出来高</t>
    <rPh sb="0" eb="2">
      <t>ゼンゲツ</t>
    </rPh>
    <rPh sb="2" eb="3">
      <t>マデ</t>
    </rPh>
    <rPh sb="3" eb="6">
      <t>デキダカ</t>
    </rPh>
    <phoneticPr fontId="10"/>
  </si>
  <si>
    <t>当月出来高</t>
    <rPh sb="0" eb="2">
      <t>トウゲツ</t>
    </rPh>
    <rPh sb="2" eb="5">
      <t>デキダカ</t>
    </rPh>
    <phoneticPr fontId="10"/>
  </si>
  <si>
    <t>出来高累計</t>
    <rPh sb="0" eb="3">
      <t>デキダカ</t>
    </rPh>
    <rPh sb="3" eb="5">
      <t>ルイケイ</t>
    </rPh>
    <phoneticPr fontId="10"/>
  </si>
  <si>
    <t>契約残額</t>
    <rPh sb="0" eb="2">
      <t>ケイヤク</t>
    </rPh>
    <rPh sb="2" eb="4">
      <t>ザンガク</t>
    </rPh>
    <phoneticPr fontId="10"/>
  </si>
  <si>
    <t>数量</t>
    <rPh sb="0" eb="2">
      <t>スウリョウ</t>
    </rPh>
    <phoneticPr fontId="10"/>
  </si>
  <si>
    <t>月末出来高</t>
    <rPh sb="0" eb="1">
      <t>ガツ</t>
    </rPh>
    <rPh sb="1" eb="2">
      <t>マツ</t>
    </rPh>
    <rPh sb="2" eb="5">
      <t>デキダカ</t>
    </rPh>
    <phoneticPr fontId="10"/>
  </si>
  <si>
    <t>○○工事</t>
    <rPh sb="2" eb="4">
      <t>コウジ</t>
    </rPh>
    <phoneticPr fontId="3"/>
  </si>
  <si>
    <t>直接工事出来高</t>
    <rPh sb="0" eb="2">
      <t>チョクセツ</t>
    </rPh>
    <rPh sb="2" eb="4">
      <t>コウジ</t>
    </rPh>
    <rPh sb="4" eb="7">
      <t>デキダカ</t>
    </rPh>
    <phoneticPr fontId="3"/>
  </si>
  <si>
    <t>円</t>
    <rPh sb="0" eb="1">
      <t>エン</t>
    </rPh>
    <phoneticPr fontId="3"/>
  </si>
  <si>
    <t>出来高率</t>
    <rPh sb="0" eb="3">
      <t>デキダカ</t>
    </rPh>
    <rPh sb="3" eb="4">
      <t>リツ</t>
    </rPh>
    <phoneticPr fontId="3"/>
  </si>
  <si>
    <t>　労務費総額(A)</t>
    <rPh sb="1" eb="4">
      <t>ロウムヒ</t>
    </rPh>
    <rPh sb="4" eb="6">
      <t>ソウガク</t>
    </rPh>
    <phoneticPr fontId="3"/>
  </si>
  <si>
    <r>
      <t>　社会保険料率(B)</t>
    </r>
    <r>
      <rPr>
        <vertAlign val="superscript"/>
        <sz val="10"/>
        <rFont val="ＭＳ 明朝"/>
        <family val="1"/>
        <charset val="128"/>
      </rPr>
      <t>※</t>
    </r>
    <rPh sb="1" eb="3">
      <t>シャカイ</t>
    </rPh>
    <rPh sb="3" eb="6">
      <t>ホケンリョウ</t>
    </rPh>
    <rPh sb="6" eb="7">
      <t>リツ</t>
    </rPh>
    <phoneticPr fontId="3"/>
  </si>
  <si>
    <t>　</t>
    <phoneticPr fontId="3"/>
  </si>
  <si>
    <t>　社会保険料率（事業主負担分）のうち、該当する料率を全て足して上記(B)に入力してください。</t>
    <rPh sb="31" eb="32">
      <t>ウエ</t>
    </rPh>
    <phoneticPr fontId="3"/>
  </si>
  <si>
    <t xml:space="preserve">  工 事 コ ー ド ：　</t>
    <rPh sb="2" eb="3">
      <t>タクミ</t>
    </rPh>
    <rPh sb="4" eb="5">
      <t>コト</t>
    </rPh>
    <phoneticPr fontId="3"/>
  </si>
  <si>
    <r>
      <t>※平成31年4月分　</t>
    </r>
    <r>
      <rPr>
        <sz val="10"/>
        <rFont val="ＭＳ 明朝"/>
        <family val="1"/>
        <charset val="128"/>
      </rPr>
      <t>社会保険料率（事業主負担分）について　【参考】</t>
    </r>
    <rPh sb="1" eb="3">
      <t>ヘイセイ</t>
    </rPh>
    <rPh sb="5" eb="6">
      <t>ネン</t>
    </rPh>
    <rPh sb="7" eb="8">
      <t>ツキ</t>
    </rPh>
    <rPh sb="8" eb="9">
      <t>ブン</t>
    </rPh>
    <rPh sb="30" eb="32">
      <t>サンコウ</t>
    </rPh>
    <phoneticPr fontId="3"/>
  </si>
  <si>
    <t>　雇用保険料率　　　　　0.8 % (建設業)
　健康保険料率　　　　5.095 % (全国健康保健協会　介護保険第2号保険者　非該当)
　健康保険料率　　　　5.870 % (全国健康保健協会　介護保険第2号保険者　該当)
　厚生年金料率　　　　 9.15 % (全国健康保健協会)
　子ども子育て拠出　　 0.29 % (平成31年4月～)
　　※健康保健料率は労働者（対象者）によって比率が異なります。</t>
    <rPh sb="25" eb="27">
      <t>ケンコウ</t>
    </rPh>
    <rPh sb="44" eb="46">
      <t>ゼンコク</t>
    </rPh>
    <rPh sb="46" eb="48">
      <t>ケンコウ</t>
    </rPh>
    <rPh sb="48" eb="50">
      <t>ホケン</t>
    </rPh>
    <rPh sb="50" eb="52">
      <t>キョウカイ</t>
    </rPh>
    <rPh sb="53" eb="55">
      <t>カイゴ</t>
    </rPh>
    <rPh sb="55" eb="57">
      <t>ホケン</t>
    </rPh>
    <rPh sb="57" eb="58">
      <t>ダイ</t>
    </rPh>
    <rPh sb="59" eb="60">
      <t>ゴウ</t>
    </rPh>
    <rPh sb="60" eb="63">
      <t>ホケンシャ</t>
    </rPh>
    <rPh sb="64" eb="67">
      <t>ヒガイトウ</t>
    </rPh>
    <rPh sb="176" eb="178">
      <t>ケンコウ</t>
    </rPh>
    <rPh sb="178" eb="180">
      <t>ホケン</t>
    </rPh>
    <rPh sb="180" eb="182">
      <t>リョウリツ</t>
    </rPh>
    <rPh sb="183" eb="186">
      <t>ロウドウシャ</t>
    </rPh>
    <rPh sb="187" eb="190">
      <t>タイショウシャ</t>
    </rPh>
    <rPh sb="195" eb="197">
      <t>ヒリツ</t>
    </rPh>
    <rPh sb="198" eb="199">
      <t>コト</t>
    </rPh>
    <phoneticPr fontId="3"/>
  </si>
  <si>
    <r>
      <t>　</t>
    </r>
    <r>
      <rPr>
        <u/>
        <sz val="10"/>
        <rFont val="ＭＳ 明朝"/>
        <family val="1"/>
        <charset val="128"/>
      </rPr>
      <t>社会保険料率は毎年見直されます。必ず最新の料率を調べて見積りしてください。</t>
    </r>
    <phoneticPr fontId="3"/>
  </si>
  <si>
    <r>
      <t xml:space="preserve">　指定見積は、入力シート・見積依頼書・内訳書(13ﾍﾟｰｼﾞ)・出来高明細内訳書(13ﾍﾟｰｼﾞ)で構成されております。
</t>
    </r>
    <r>
      <rPr>
        <sz val="9.3000000000000007"/>
        <color rgb="FFFF0000"/>
        <rFont val="ＭＳ 明朝"/>
        <family val="1"/>
        <charset val="128"/>
      </rPr>
      <t>①　入力シート表紙の白抜き部分を全て記入してください。
②　下の内訳に内訳明細を記入してください。
　　1ﾍﾟｰｼﾞ目には工種別合計額を入力し、法定福利費の計算に必要
　　となる(A)労務費総額と(B)社会保険料率を入力してください。
　　(A)と(B)を入力して頂きますと法定福利費が自動計算されます。
　　2ﾍﾟｰｼﾞ目以降に各工種の内訳を入力してください。
③　見積依頼書の左上に見積金額と消費税相当額を記入してくださ
　　い。
④　見積依頼書の支払条件等については現場所長と打合せのうえ、
　　ﾁｪｯｸを入れてください。
⑤　見積依頼書・内訳書を印刷し押印の上、現場所長に提出してく
　　ださい。
⑥　契約金額決定後、見積内訳書の決定金額欄に決定金額を入力し、
　　再度見積内訳書ページを現場所長に提出してください。
⑦　出来高内訳明細書に出来高数量を入力し、毎月の請求書に添付
　　してください。</t>
    </r>
    <rPh sb="1" eb="3">
      <t>シテイ</t>
    </rPh>
    <rPh sb="3" eb="5">
      <t>ミツモリ</t>
    </rPh>
    <rPh sb="7" eb="9">
      <t>ニュウリョク</t>
    </rPh>
    <rPh sb="13" eb="15">
      <t>ミツモリ</t>
    </rPh>
    <rPh sb="15" eb="18">
      <t>イライショ</t>
    </rPh>
    <rPh sb="19" eb="21">
      <t>ウチワケ</t>
    </rPh>
    <rPh sb="21" eb="22">
      <t>ショ</t>
    </rPh>
    <rPh sb="32" eb="35">
      <t>デキダカ</t>
    </rPh>
    <rPh sb="35" eb="37">
      <t>メイサイ</t>
    </rPh>
    <rPh sb="37" eb="39">
      <t>ウチワケ</t>
    </rPh>
    <rPh sb="39" eb="40">
      <t>ショ</t>
    </rPh>
    <rPh sb="50" eb="52">
      <t>コウセイ</t>
    </rPh>
    <rPh sb="97" eb="99">
      <t>ウチワケ</t>
    </rPh>
    <rPh sb="99" eb="101">
      <t>メイサイ</t>
    </rPh>
    <rPh sb="191" eb="192">
      <t>チカラ</t>
    </rPh>
    <rPh sb="367" eb="370">
      <t>ケイヤクキン</t>
    </rPh>
    <rPh sb="370" eb="371">
      <t>ガク</t>
    </rPh>
    <rPh sb="371" eb="374">
      <t>ケッテイゴ</t>
    </rPh>
    <rPh sb="375" eb="377">
      <t>ミツモリ</t>
    </rPh>
    <rPh sb="385" eb="386">
      <t>ラン</t>
    </rPh>
    <rPh sb="387" eb="389">
      <t>ケッテイ</t>
    </rPh>
    <rPh sb="389" eb="391">
      <t>キンガク</t>
    </rPh>
    <rPh sb="392" eb="394">
      <t>ニュウリョク</t>
    </rPh>
    <rPh sb="399" eb="401">
      <t>サイド</t>
    </rPh>
    <rPh sb="401" eb="403">
      <t>ミツモリ</t>
    </rPh>
    <rPh sb="403" eb="406">
      <t>ウチワケショ</t>
    </rPh>
    <rPh sb="410" eb="412">
      <t>ゲンバ</t>
    </rPh>
    <rPh sb="412" eb="414">
      <t>ショチョウ</t>
    </rPh>
    <rPh sb="415" eb="417">
      <t>テイシュツ</t>
    </rPh>
    <phoneticPr fontId="3"/>
  </si>
  <si>
    <t>２０１９</t>
  </si>
  <si>
    <t>１０</t>
  </si>
  <si>
    <t>江木　修</t>
    <rPh sb="0" eb="2">
      <t>エギ</t>
    </rPh>
    <rPh sb="3" eb="4">
      <t>オサム</t>
    </rPh>
    <phoneticPr fontId="3"/>
  </si>
  <si>
    <t>中川　俊二</t>
    <rPh sb="0" eb="2">
      <t>ナカガワ</t>
    </rPh>
    <rPh sb="3" eb="5">
      <t>シュンジ</t>
    </rPh>
    <phoneticPr fontId="3"/>
  </si>
  <si>
    <t>田形　誠一</t>
    <rPh sb="0" eb="2">
      <t>タガタ</t>
    </rPh>
    <rPh sb="3" eb="5">
      <t>セイイチ</t>
    </rPh>
    <phoneticPr fontId="3"/>
  </si>
  <si>
    <t>伊藤　宗司</t>
    <rPh sb="0" eb="2">
      <t>イトウ</t>
    </rPh>
    <rPh sb="3" eb="4">
      <t>ムネ</t>
    </rPh>
    <rPh sb="4" eb="5">
      <t>ジ</t>
    </rPh>
    <phoneticPr fontId="3"/>
  </si>
  <si>
    <t>加藤　雅規</t>
    <rPh sb="0" eb="5">
      <t>カトウ</t>
    </rPh>
    <phoneticPr fontId="3"/>
  </si>
  <si>
    <t>北村　和宏</t>
    <rPh sb="0" eb="2">
      <t>キタムラ</t>
    </rPh>
    <rPh sb="3" eb="5">
      <t>カズヒロ</t>
    </rPh>
    <phoneticPr fontId="3"/>
  </si>
  <si>
    <t>藤川　和弥</t>
    <rPh sb="0" eb="2">
      <t>フジカワ</t>
    </rPh>
    <rPh sb="3" eb="5">
      <t>カズヤ</t>
    </rPh>
    <phoneticPr fontId="3"/>
  </si>
  <si>
    <t>水野　聡</t>
    <rPh sb="0" eb="2">
      <t>ミズノ</t>
    </rPh>
    <rPh sb="3" eb="4">
      <t>サトシ</t>
    </rPh>
    <phoneticPr fontId="3"/>
  </si>
  <si>
    <t>瀧川　順二</t>
    <rPh sb="0" eb="2">
      <t>タキガワ</t>
    </rPh>
    <rPh sb="3" eb="5">
      <t>ジュンジ</t>
    </rPh>
    <phoneticPr fontId="3"/>
  </si>
  <si>
    <t>永谷　武男</t>
    <rPh sb="0" eb="2">
      <t>ナガタニ</t>
    </rPh>
    <rPh sb="3" eb="5">
      <t>タケオ</t>
    </rPh>
    <phoneticPr fontId="3"/>
  </si>
  <si>
    <t>池見　祐信</t>
    <rPh sb="0" eb="1">
      <t>イケ</t>
    </rPh>
    <rPh sb="1" eb="2">
      <t>ミ</t>
    </rPh>
    <rPh sb="3" eb="4">
      <t>ユウ</t>
    </rPh>
    <rPh sb="4" eb="5">
      <t>シン</t>
    </rPh>
    <phoneticPr fontId="3"/>
  </si>
  <si>
    <t>2019.04.01</t>
    <phoneticPr fontId="3"/>
  </si>
  <si>
    <t>金　　額</t>
    <rPh sb="0" eb="1">
      <t>キン</t>
    </rPh>
    <rPh sb="3" eb="4">
      <t>ガク</t>
    </rPh>
    <phoneticPr fontId="10"/>
  </si>
  <si>
    <t>令和</t>
    <rPh sb="0" eb="2">
      <t>レイワ</t>
    </rPh>
    <phoneticPr fontId="3"/>
  </si>
  <si>
    <t>年</t>
    <rPh sb="0" eb="1">
      <t>ネン</t>
    </rPh>
    <phoneticPr fontId="3"/>
  </si>
  <si>
    <t>川岡　優希</t>
    <rPh sb="0" eb="5">
      <t>カワ</t>
    </rPh>
    <phoneticPr fontId="3"/>
  </si>
  <si>
    <t>｢工事協力業者標準契約条件｣による(P1～5)及び見積条件書</t>
    <rPh sb="1" eb="3">
      <t>コウジ</t>
    </rPh>
    <rPh sb="3" eb="5">
      <t>キョウリョク</t>
    </rPh>
    <rPh sb="5" eb="7">
      <t>ギョウシャ</t>
    </rPh>
    <rPh sb="7" eb="9">
      <t>ヒョウジュン</t>
    </rPh>
    <rPh sb="9" eb="11">
      <t>ケイヤク</t>
    </rPh>
    <rPh sb="11" eb="13">
      <t>ジョウケン</t>
    </rPh>
    <rPh sb="23" eb="24">
      <t>オヨ</t>
    </rPh>
    <rPh sb="25" eb="30">
      <t>ミツモリジョウケンショ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</si>
</sst>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¥&quot;#,##0;&quot;¥&quot;\-#,##0"/>
    <numFmt numFmtId="176" formatCode="#,##0.00_ "/>
    <numFmt numFmtId="177" formatCode="#,##0_ "/>
    <numFmt numFmtId="178" formatCode="0_ "/>
    <numFmt numFmtId="179" formatCode="_ * #,##0_ ;_ * \-#,##0_ ;_ * &quot; &quot;_ ;_ @_ "/>
    <numFmt numFmtId="180" formatCode="_ * #,##0_ ;_ * \-#,##0_ ;_ * &quot;&quot;_ ;_ @_ "/>
    <numFmt numFmtId="181" formatCode="#,##0_ ;[Red]\-#,##0\ "/>
    <numFmt numFmtId="182" formatCode="General&quot;年&quot;"/>
    <numFmt numFmtId="183" formatCode="\ \ @"/>
    <numFmt numFmtId="184" formatCode="#,##0.0;[Red]\-#,##0.0"/>
    <numFmt numFmtId="185" formatCode="0.00_ ;[Red]\-0.00\ "/>
    <numFmt numFmtId="186" formatCode="0.000%"/>
    <numFmt numFmtId="187" formatCode="_ * #,##0.00_ ;_ * \-#,##0.00_ ;_ * &quot;&quot;??_ ;_ @_ "/>
  </numFmts>
  <fonts count="43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1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24"/>
      <color indexed="9"/>
      <name val="ＭＳ 明朝"/>
      <family val="1"/>
      <charset val="128"/>
    </font>
    <font>
      <sz val="22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明朝"/>
      <family val="1"/>
      <charset val="128"/>
    </font>
    <font>
      <b/>
      <sz val="12"/>
      <color indexed="9"/>
      <name val="ＭＳ 明朝"/>
      <family val="1"/>
      <charset val="128"/>
    </font>
    <font>
      <b/>
      <sz val="36"/>
      <color indexed="9"/>
      <name val="ＭＳ 明朝"/>
      <family val="1"/>
      <charset val="128"/>
    </font>
    <font>
      <b/>
      <sz val="8"/>
      <color indexed="9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0"/>
      <color rgb="FF002060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sz val="14"/>
      <color rgb="FF002060"/>
      <name val="ＭＳ Ｐ明朝"/>
      <family val="1"/>
      <charset val="128"/>
    </font>
    <font>
      <sz val="10"/>
      <color theme="3" tint="-0.249977111117893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.3000000000000007"/>
      <color rgb="FFFF0000"/>
      <name val="ＭＳ 明朝"/>
      <family val="1"/>
      <charset val="128"/>
    </font>
    <font>
      <u/>
      <sz val="10"/>
      <name val="ＭＳ 明朝"/>
      <family val="1"/>
      <charset val="128"/>
    </font>
    <font>
      <sz val="9"/>
      <color theme="0" tint="-0.14999847407452621"/>
      <name val="ＭＳ Ｐ明朝"/>
      <family val="1"/>
      <charset val="128"/>
    </font>
    <font>
      <sz val="10"/>
      <color theme="0" tint="-0.14999847407452621"/>
      <name val="ＭＳ Ｐ明朝"/>
      <family val="1"/>
      <charset val="128"/>
    </font>
    <font>
      <sz val="8.3000000000000007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48"/>
      </left>
      <right/>
      <top style="double">
        <color indexed="48"/>
      </top>
      <bottom/>
      <diagonal/>
    </border>
    <border>
      <left/>
      <right/>
      <top style="double">
        <color indexed="48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48"/>
      </left>
      <right/>
      <top/>
      <bottom/>
      <diagonal/>
    </border>
    <border>
      <left style="thin">
        <color rgb="FF002060"/>
      </left>
      <right/>
      <top style="thin">
        <color rgb="FF002060"/>
      </top>
      <bottom style="medium">
        <color rgb="FF002060"/>
      </bottom>
      <diagonal/>
    </border>
    <border>
      <left style="dotted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 style="dotted">
        <color rgb="FF002060"/>
      </left>
      <right style="medium">
        <color rgb="FF002060"/>
      </right>
      <top/>
      <bottom/>
      <diagonal/>
    </border>
    <border>
      <left style="dotted">
        <color rgb="FF002060"/>
      </left>
      <right style="medium">
        <color rgb="FF002060"/>
      </right>
      <top style="dotted">
        <color rgb="FF002060"/>
      </top>
      <bottom style="dotted">
        <color rgb="FF002060"/>
      </bottom>
      <diagonal/>
    </border>
    <border>
      <left style="medium">
        <color rgb="FF002060"/>
      </left>
      <right/>
      <top/>
      <bottom/>
      <diagonal/>
    </border>
    <border>
      <left style="medium">
        <color rgb="FF002060"/>
      </left>
      <right/>
      <top style="dotted">
        <color rgb="FF002060"/>
      </top>
      <bottom style="dotted">
        <color rgb="FF002060"/>
      </bottom>
      <diagonal/>
    </border>
    <border>
      <left style="medium">
        <color rgb="FF002060"/>
      </left>
      <right/>
      <top style="dotted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dotted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">
        <color theme="3"/>
      </left>
      <right style="thin">
        <color theme="3"/>
      </right>
      <top style="medium">
        <color rgb="FF002060"/>
      </top>
      <bottom style="dotted">
        <color theme="3"/>
      </bottom>
      <diagonal/>
    </border>
    <border>
      <left style="thin">
        <color theme="3"/>
      </left>
      <right style="thin">
        <color rgb="FF002060"/>
      </right>
      <top style="medium">
        <color rgb="FF002060"/>
      </top>
      <bottom style="dotted">
        <color theme="3"/>
      </bottom>
      <diagonal/>
    </border>
    <border>
      <left style="medium">
        <color theme="3"/>
      </left>
      <right style="thin">
        <color theme="3"/>
      </right>
      <top style="dotted">
        <color theme="3"/>
      </top>
      <bottom style="dotted">
        <color theme="3"/>
      </bottom>
      <diagonal/>
    </border>
    <border>
      <left style="thin">
        <color theme="3"/>
      </left>
      <right style="thin">
        <color rgb="FF002060"/>
      </right>
      <top style="dotted">
        <color theme="3"/>
      </top>
      <bottom style="dotted">
        <color theme="3"/>
      </bottom>
      <diagonal/>
    </border>
    <border>
      <left style="medium">
        <color theme="3"/>
      </left>
      <right style="thin">
        <color theme="3"/>
      </right>
      <top style="dotted">
        <color theme="3"/>
      </top>
      <bottom style="medium">
        <color rgb="FF002060"/>
      </bottom>
      <diagonal/>
    </border>
    <border>
      <left style="thin">
        <color theme="3"/>
      </left>
      <right style="thin">
        <color rgb="FF002060"/>
      </right>
      <top style="dotted">
        <color theme="3"/>
      </top>
      <bottom style="medium">
        <color rgb="FF002060"/>
      </bottom>
      <diagonal/>
    </border>
    <border>
      <left style="thin">
        <color theme="3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 style="dotted">
        <color rgb="FF002060"/>
      </top>
      <bottom style="dotted">
        <color theme="3"/>
      </bottom>
      <diagonal/>
    </border>
    <border>
      <left style="thin">
        <color rgb="FF002060"/>
      </left>
      <right/>
      <top style="dotted">
        <color rgb="FF002060"/>
      </top>
      <bottom style="dotted">
        <color rgb="FF002060"/>
      </bottom>
      <diagonal/>
    </border>
    <border>
      <left/>
      <right/>
      <top style="dotted">
        <color rgb="FF002060"/>
      </top>
      <bottom style="dotted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/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dotted">
        <color rgb="FF002060"/>
      </bottom>
      <diagonal/>
    </border>
    <border>
      <left/>
      <right style="medium">
        <color rgb="FF002060"/>
      </right>
      <top style="medium">
        <color rgb="FF002060"/>
      </top>
      <bottom style="dotted">
        <color rgb="FF002060"/>
      </bottom>
      <diagonal/>
    </border>
    <border>
      <left/>
      <right style="medium">
        <color rgb="FF002060"/>
      </right>
      <top style="dotted">
        <color rgb="FF002060"/>
      </top>
      <bottom style="dotted">
        <color rgb="FF002060"/>
      </bottom>
      <diagonal/>
    </border>
    <border>
      <left/>
      <right/>
      <top style="dotted">
        <color rgb="FF002060"/>
      </top>
      <bottom style="medium">
        <color rgb="FF002060"/>
      </bottom>
      <diagonal/>
    </border>
    <border>
      <left/>
      <right style="medium">
        <color rgb="FF002060"/>
      </right>
      <top style="dotted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dotted">
        <color rgb="FF002060"/>
      </left>
      <right/>
      <top style="thin">
        <color rgb="FF002060"/>
      </top>
      <bottom style="medium">
        <color rgb="FF002060"/>
      </bottom>
      <diagonal/>
    </border>
    <border>
      <left style="dotted">
        <color rgb="FF002060"/>
      </left>
      <right/>
      <top style="medium">
        <color rgb="FF002060"/>
      </top>
      <bottom style="dotted">
        <color rgb="FF002060"/>
      </bottom>
      <diagonal/>
    </border>
    <border>
      <left style="dotted">
        <color rgb="FF002060"/>
      </left>
      <right/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/>
      <top style="dotted">
        <color rgb="FF002060"/>
      </top>
      <bottom style="medium">
        <color rgb="FF002060"/>
      </bottom>
      <diagonal/>
    </border>
    <border>
      <left style="dotted">
        <color rgb="FF002060"/>
      </left>
      <right/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dotted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dotted">
        <color rgb="FF002060"/>
      </right>
      <top/>
      <bottom/>
      <diagonal/>
    </border>
    <border>
      <left style="medium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medium">
        <color rgb="FF002060"/>
      </left>
      <right style="dotted">
        <color rgb="FF002060"/>
      </right>
      <top style="medium">
        <color rgb="FF002060"/>
      </top>
      <bottom style="medium">
        <color rgb="FF002060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6" fillId="0" borderId="0"/>
  </cellStyleXfs>
  <cellXfs count="657">
    <xf numFmtId="0" fontId="0" fillId="0" borderId="0" xfId="0"/>
    <xf numFmtId="0" fontId="0" fillId="0" borderId="0" xfId="0" applyFill="1" applyAlignment="1" applyProtection="1">
      <alignment wrapText="1"/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0" fillId="2" borderId="0" xfId="0" applyFill="1" applyProtection="1"/>
    <xf numFmtId="0" fontId="0" fillId="3" borderId="0" xfId="0" applyFill="1" applyProtection="1"/>
    <xf numFmtId="0" fontId="4" fillId="3" borderId="0" xfId="0" applyFont="1" applyFill="1" applyAlignment="1" applyProtection="1">
      <alignment shrinkToFit="1"/>
    </xf>
    <xf numFmtId="0" fontId="6" fillId="3" borderId="0" xfId="0" applyFont="1" applyFill="1" applyAlignment="1" applyProtection="1">
      <alignment shrinkToFit="1"/>
    </xf>
    <xf numFmtId="0" fontId="0" fillId="3" borderId="0" xfId="0" applyFill="1" applyBorder="1" applyProtection="1"/>
    <xf numFmtId="0" fontId="0" fillId="3" borderId="0" xfId="0" applyFill="1" applyAlignment="1" applyProtection="1">
      <alignment horizontal="center"/>
    </xf>
    <xf numFmtId="0" fontId="0" fillId="2" borderId="0" xfId="0" applyFill="1" applyAlignment="1" applyProtection="1">
      <alignment wrapText="1"/>
    </xf>
    <xf numFmtId="0" fontId="0" fillId="3" borderId="0" xfId="0" applyFill="1" applyAlignment="1" applyProtection="1">
      <alignment wrapText="1"/>
    </xf>
    <xf numFmtId="176" fontId="5" fillId="3" borderId="0" xfId="0" applyNumberFormat="1" applyFont="1" applyFill="1" applyAlignment="1" applyProtection="1">
      <alignment wrapText="1"/>
    </xf>
    <xf numFmtId="3" fontId="0" fillId="3" borderId="0" xfId="0" applyNumberFormat="1" applyFill="1" applyAlignment="1" applyProtection="1">
      <alignment wrapText="1"/>
    </xf>
    <xf numFmtId="0" fontId="4" fillId="3" borderId="0" xfId="0" applyFont="1" applyFill="1" applyProtection="1"/>
    <xf numFmtId="0" fontId="4" fillId="3" borderId="0" xfId="0" applyFont="1" applyFill="1" applyAlignment="1" applyProtection="1">
      <alignment wrapText="1"/>
    </xf>
    <xf numFmtId="0" fontId="5" fillId="3" borderId="0" xfId="0" applyFont="1" applyFill="1" applyProtection="1"/>
    <xf numFmtId="0" fontId="2" fillId="3" borderId="0" xfId="0" applyFont="1" applyFill="1" applyAlignment="1" applyProtection="1">
      <alignment wrapText="1"/>
    </xf>
    <xf numFmtId="0" fontId="2" fillId="0" borderId="0" xfId="2" applyFont="1" applyFill="1" applyBorder="1" applyAlignment="1" applyProtection="1">
      <alignment vertical="center" shrinkToFit="1"/>
      <protection locked="0"/>
    </xf>
    <xf numFmtId="0" fontId="2" fillId="0" borderId="0" xfId="2" applyFont="1" applyFill="1" applyBorder="1" applyAlignment="1" applyProtection="1">
      <alignment vertical="center"/>
      <protection locked="0"/>
    </xf>
    <xf numFmtId="0" fontId="2" fillId="0" borderId="0" xfId="2" applyFont="1" applyFill="1" applyBorder="1" applyAlignment="1" applyProtection="1">
      <alignment horizontal="center" vertical="center"/>
      <protection locked="0"/>
    </xf>
    <xf numFmtId="3" fontId="2" fillId="0" borderId="0" xfId="2" applyNumberFormat="1" applyFont="1" applyFill="1" applyBorder="1" applyAlignment="1" applyProtection="1">
      <alignment vertical="center" shrinkToFit="1"/>
      <protection locked="0"/>
    </xf>
    <xf numFmtId="0" fontId="0" fillId="3" borderId="1" xfId="0" applyFill="1" applyBorder="1" applyAlignment="1" applyProtection="1">
      <alignment wrapText="1"/>
    </xf>
    <xf numFmtId="0" fontId="22" fillId="3" borderId="0" xfId="0" applyFont="1" applyFill="1" applyAlignment="1" applyProtection="1">
      <alignment wrapText="1"/>
    </xf>
    <xf numFmtId="0" fontId="22" fillId="3" borderId="0" xfId="0" applyFont="1" applyFill="1" applyBorder="1" applyAlignment="1" applyProtection="1">
      <alignment wrapText="1"/>
    </xf>
    <xf numFmtId="0" fontId="0" fillId="3" borderId="0" xfId="0" applyFill="1" applyBorder="1" applyAlignment="1" applyProtection="1">
      <alignment wrapText="1"/>
    </xf>
    <xf numFmtId="0" fontId="2" fillId="0" borderId="1" xfId="2" applyFont="1" applyFill="1" applyBorder="1" applyAlignment="1" applyProtection="1">
      <alignment horizontal="center" vertical="center"/>
      <protection locked="0"/>
    </xf>
    <xf numFmtId="0" fontId="2" fillId="0" borderId="1" xfId="2" applyFont="1" applyFill="1" applyBorder="1" applyAlignment="1" applyProtection="1">
      <alignment vertical="center"/>
      <protection locked="0"/>
    </xf>
    <xf numFmtId="0" fontId="2" fillId="0" borderId="1" xfId="2" applyFont="1" applyFill="1" applyBorder="1" applyAlignment="1" applyProtection="1">
      <alignment vertical="center" shrinkToFit="1"/>
      <protection locked="0"/>
    </xf>
    <xf numFmtId="0" fontId="8" fillId="3" borderId="0" xfId="0" applyFont="1" applyFill="1" applyAlignment="1" applyProtection="1">
      <alignment wrapText="1"/>
    </xf>
    <xf numFmtId="0" fontId="8" fillId="3" borderId="1" xfId="0" applyFont="1" applyFill="1" applyBorder="1" applyAlignment="1" applyProtection="1">
      <alignment wrapText="1"/>
    </xf>
    <xf numFmtId="0" fontId="24" fillId="3" borderId="0" xfId="0" applyFont="1" applyFill="1" applyProtection="1"/>
    <xf numFmtId="0" fontId="6" fillId="3" borderId="0" xfId="0" applyFont="1" applyFill="1" applyProtection="1"/>
    <xf numFmtId="0" fontId="5" fillId="3" borderId="0" xfId="0" applyFont="1" applyFill="1" applyAlignment="1" applyProtection="1">
      <alignment horizontal="center"/>
    </xf>
    <xf numFmtId="0" fontId="11" fillId="3" borderId="0" xfId="0" applyFont="1" applyFill="1" applyProtection="1"/>
    <xf numFmtId="40" fontId="2" fillId="0" borderId="1" xfId="1" applyNumberFormat="1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 hidden="1"/>
    </xf>
    <xf numFmtId="0" fontId="6" fillId="0" borderId="0" xfId="0" applyFont="1" applyFill="1" applyProtection="1">
      <protection hidden="1"/>
    </xf>
    <xf numFmtId="0" fontId="0" fillId="0" borderId="0" xfId="0" applyFill="1" applyBorder="1" applyAlignment="1" applyProtection="1">
      <protection hidden="1"/>
    </xf>
    <xf numFmtId="0" fontId="6" fillId="0" borderId="0" xfId="0" applyFont="1" applyFill="1" applyBorder="1" applyProtection="1">
      <protection hidden="1"/>
    </xf>
    <xf numFmtId="49" fontId="7" fillId="0" borderId="0" xfId="0" applyNumberFormat="1" applyFont="1" applyFill="1" applyBorder="1" applyAlignment="1" applyProtection="1">
      <alignment horizontal="center" vertical="center"/>
      <protection hidden="1"/>
    </xf>
    <xf numFmtId="179" fontId="17" fillId="0" borderId="0" xfId="0" applyNumberFormat="1" applyFont="1" applyFill="1" applyBorder="1" applyAlignment="1" applyProtection="1">
      <alignment vertical="center"/>
      <protection hidden="1"/>
    </xf>
    <xf numFmtId="179" fontId="6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vertical="center"/>
      <protection locked="0" hidden="1"/>
    </xf>
    <xf numFmtId="0" fontId="5" fillId="0" borderId="4" xfId="0" applyFont="1" applyFill="1" applyBorder="1" applyAlignment="1" applyProtection="1">
      <alignment vertical="center"/>
      <protection locked="0" hidden="1"/>
    </xf>
    <xf numFmtId="0" fontId="0" fillId="4" borderId="0" xfId="0" applyFill="1" applyBorder="1" applyAlignment="1" applyProtection="1">
      <protection hidden="1"/>
    </xf>
    <xf numFmtId="0" fontId="0" fillId="4" borderId="0" xfId="0" applyFill="1" applyBorder="1" applyAlignment="1" applyProtection="1">
      <alignment horizontal="center" vertical="center"/>
      <protection hidden="1"/>
    </xf>
    <xf numFmtId="0" fontId="0" fillId="4" borderId="0" xfId="0" applyFill="1" applyAlignment="1" applyProtection="1">
      <protection hidden="1"/>
    </xf>
    <xf numFmtId="0" fontId="6" fillId="4" borderId="0" xfId="0" applyFont="1" applyFill="1" applyBorder="1" applyProtection="1">
      <protection hidden="1"/>
    </xf>
    <xf numFmtId="0" fontId="6" fillId="4" borderId="0" xfId="0" applyFont="1" applyFill="1" applyProtection="1"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6" fillId="4" borderId="5" xfId="0" applyFont="1" applyFill="1" applyBorder="1" applyProtection="1">
      <protection hidden="1"/>
    </xf>
    <xf numFmtId="0" fontId="6" fillId="4" borderId="6" xfId="0" applyFont="1" applyFill="1" applyBorder="1" applyProtection="1">
      <protection hidden="1"/>
    </xf>
    <xf numFmtId="0" fontId="11" fillId="4" borderId="6" xfId="0" applyFont="1" applyFill="1" applyBorder="1" applyAlignment="1" applyProtection="1">
      <alignment horizontal="right"/>
      <protection hidden="1"/>
    </xf>
    <xf numFmtId="0" fontId="11" fillId="4" borderId="7" xfId="0" applyFont="1" applyFill="1" applyBorder="1" applyAlignment="1" applyProtection="1">
      <alignment horizontal="right"/>
      <protection hidden="1"/>
    </xf>
    <xf numFmtId="0" fontId="11" fillId="4" borderId="0" xfId="0" applyFont="1" applyFill="1" applyBorder="1" applyAlignment="1" applyProtection="1">
      <alignment horizontal="right"/>
      <protection hidden="1"/>
    </xf>
    <xf numFmtId="0" fontId="6" fillId="4" borderId="8" xfId="0" applyFont="1" applyFill="1" applyBorder="1" applyProtection="1">
      <protection hidden="1"/>
    </xf>
    <xf numFmtId="0" fontId="16" fillId="4" borderId="1" xfId="0" applyFont="1" applyFill="1" applyBorder="1" applyProtection="1">
      <protection hidden="1"/>
    </xf>
    <xf numFmtId="0" fontId="6" fillId="4" borderId="1" xfId="0" applyFont="1" applyFill="1" applyBorder="1" applyProtection="1">
      <protection hidden="1"/>
    </xf>
    <xf numFmtId="0" fontId="2" fillId="4" borderId="1" xfId="0" applyFont="1" applyFill="1" applyBorder="1" applyProtection="1">
      <protection hidden="1"/>
    </xf>
    <xf numFmtId="0" fontId="11" fillId="4" borderId="9" xfId="0" applyFont="1" applyFill="1" applyBorder="1" applyAlignment="1" applyProtection="1">
      <alignment horizontal="right"/>
      <protection hidden="1"/>
    </xf>
    <xf numFmtId="0" fontId="5" fillId="4" borderId="0" xfId="0" applyFont="1" applyFill="1" applyBorder="1" applyProtection="1">
      <protection hidden="1"/>
    </xf>
    <xf numFmtId="0" fontId="2" fillId="4" borderId="0" xfId="0" applyFont="1" applyFill="1" applyBorder="1" applyProtection="1">
      <protection hidden="1"/>
    </xf>
    <xf numFmtId="0" fontId="6" fillId="4" borderId="0" xfId="0" applyFont="1" applyFill="1" applyBorder="1" applyAlignment="1" applyProtection="1">
      <alignment horizontal="right"/>
      <protection hidden="1"/>
    </xf>
    <xf numFmtId="0" fontId="6" fillId="4" borderId="9" xfId="0" applyFont="1" applyFill="1" applyBorder="1" applyAlignment="1" applyProtection="1">
      <alignment horizontal="right"/>
      <protection hidden="1"/>
    </xf>
    <xf numFmtId="0" fontId="6" fillId="4" borderId="0" xfId="0" applyFont="1" applyFill="1" applyBorder="1" applyAlignment="1" applyProtection="1">
      <protection hidden="1"/>
    </xf>
    <xf numFmtId="0" fontId="6" fillId="4" borderId="10" xfId="0" applyFont="1" applyFill="1" applyBorder="1" applyAlignment="1" applyProtection="1">
      <protection hidden="1"/>
    </xf>
    <xf numFmtId="0" fontId="6" fillId="4" borderId="3" xfId="0" applyFont="1" applyFill="1" applyBorder="1" applyProtection="1">
      <protection hidden="1"/>
    </xf>
    <xf numFmtId="0" fontId="6" fillId="4" borderId="9" xfId="0" applyFont="1" applyFill="1" applyBorder="1" applyProtection="1">
      <protection hidden="1"/>
    </xf>
    <xf numFmtId="0" fontId="0" fillId="4" borderId="10" xfId="0" applyFill="1" applyBorder="1" applyAlignment="1" applyProtection="1">
      <protection hidden="1"/>
    </xf>
    <xf numFmtId="0" fontId="0" fillId="4" borderId="3" xfId="0" applyFill="1" applyBorder="1" applyAlignment="1" applyProtection="1">
      <protection hidden="1"/>
    </xf>
    <xf numFmtId="0" fontId="5" fillId="4" borderId="0" xfId="0" applyFont="1" applyFill="1" applyBorder="1" applyAlignment="1" applyProtection="1">
      <protection hidden="1"/>
    </xf>
    <xf numFmtId="0" fontId="0" fillId="4" borderId="11" xfId="0" applyFill="1" applyBorder="1" applyAlignment="1" applyProtection="1">
      <alignment vertical="center"/>
      <protection hidden="1"/>
    </xf>
    <xf numFmtId="0" fontId="5" fillId="4" borderId="0" xfId="0" applyFont="1" applyFill="1" applyBorder="1" applyAlignment="1" applyProtection="1">
      <alignment horizontal="center"/>
      <protection hidden="1"/>
    </xf>
    <xf numFmtId="0" fontId="5" fillId="4" borderId="0" xfId="0" applyFont="1" applyFill="1" applyBorder="1" applyAlignment="1" applyProtection="1">
      <alignment vertical="center"/>
      <protection hidden="1"/>
    </xf>
    <xf numFmtId="0" fontId="6" fillId="4" borderId="12" xfId="0" applyFont="1" applyFill="1" applyBorder="1" applyProtection="1">
      <protection hidden="1"/>
    </xf>
    <xf numFmtId="0" fontId="0" fillId="4" borderId="1" xfId="0" applyFill="1" applyBorder="1" applyAlignment="1" applyProtection="1">
      <alignment vertical="center"/>
      <protection hidden="1"/>
    </xf>
    <xf numFmtId="0" fontId="5" fillId="4" borderId="6" xfId="0" applyFont="1" applyFill="1" applyBorder="1" applyAlignment="1" applyProtection="1">
      <alignment vertical="center"/>
      <protection hidden="1"/>
    </xf>
    <xf numFmtId="0" fontId="0" fillId="4" borderId="6" xfId="0" applyFill="1" applyBorder="1" applyAlignment="1" applyProtection="1">
      <alignment vertical="center"/>
      <protection hidden="1"/>
    </xf>
    <xf numFmtId="0" fontId="0" fillId="4" borderId="6" xfId="0" applyFill="1" applyBorder="1" applyAlignment="1" applyProtection="1"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Border="1" applyAlignment="1" applyProtection="1">
      <alignment horizontal="right"/>
      <protection hidden="1"/>
    </xf>
    <xf numFmtId="0" fontId="6" fillId="4" borderId="0" xfId="0" applyFont="1" applyFill="1" applyBorder="1" applyAlignment="1" applyProtection="1">
      <alignment vertical="center"/>
      <protection hidden="1"/>
    </xf>
    <xf numFmtId="0" fontId="5" fillId="4" borderId="0" xfId="0" applyFont="1" applyFill="1" applyAlignment="1" applyProtection="1">
      <alignment vertical="center"/>
      <protection hidden="1"/>
    </xf>
    <xf numFmtId="0" fontId="0" fillId="4" borderId="4" xfId="0" applyFill="1" applyBorder="1" applyAlignment="1" applyProtection="1">
      <alignment horizontal="center" vertical="center"/>
      <protection hidden="1"/>
    </xf>
    <xf numFmtId="0" fontId="0" fillId="4" borderId="13" xfId="0" applyFill="1" applyBorder="1" applyAlignment="1" applyProtection="1">
      <alignment horizontal="center" vertical="center"/>
      <protection hidden="1"/>
    </xf>
    <xf numFmtId="0" fontId="0" fillId="4" borderId="13" xfId="0" applyFill="1" applyBorder="1" applyAlignment="1" applyProtection="1">
      <alignment vertical="center"/>
      <protection hidden="1"/>
    </xf>
    <xf numFmtId="0" fontId="0" fillId="4" borderId="14" xfId="0" applyFill="1" applyBorder="1" applyAlignment="1" applyProtection="1">
      <alignment vertical="center"/>
      <protection hidden="1"/>
    </xf>
    <xf numFmtId="0" fontId="0" fillId="4" borderId="13" xfId="0" applyFill="1" applyBorder="1" applyAlignment="1" applyProtection="1">
      <protection hidden="1"/>
    </xf>
    <xf numFmtId="0" fontId="6" fillId="4" borderId="13" xfId="0" applyFont="1" applyFill="1" applyBorder="1" applyAlignment="1" applyProtection="1">
      <protection hidden="1"/>
    </xf>
    <xf numFmtId="0" fontId="11" fillId="4" borderId="0" xfId="0" applyFont="1" applyFill="1" applyAlignment="1" applyProtection="1">
      <protection hidden="1"/>
    </xf>
    <xf numFmtId="0" fontId="6" fillId="4" borderId="15" xfId="0" applyFont="1" applyFill="1" applyBorder="1" applyProtection="1">
      <protection hidden="1"/>
    </xf>
    <xf numFmtId="0" fontId="6" fillId="4" borderId="2" xfId="0" applyFont="1" applyFill="1" applyBorder="1" applyProtection="1">
      <protection hidden="1"/>
    </xf>
    <xf numFmtId="0" fontId="6" fillId="4" borderId="16" xfId="0" applyFont="1" applyFill="1" applyBorder="1" applyProtection="1">
      <protection hidden="1"/>
    </xf>
    <xf numFmtId="0" fontId="6" fillId="4" borderId="4" xfId="0" applyFont="1" applyFill="1" applyBorder="1" applyProtection="1">
      <protection hidden="1"/>
    </xf>
    <xf numFmtId="0" fontId="6" fillId="4" borderId="13" xfId="0" applyFont="1" applyFill="1" applyBorder="1" applyProtection="1">
      <protection hidden="1"/>
    </xf>
    <xf numFmtId="0" fontId="6" fillId="4" borderId="11" xfId="0" applyFont="1" applyFill="1" applyBorder="1" applyProtection="1">
      <protection hidden="1"/>
    </xf>
    <xf numFmtId="0" fontId="6" fillId="4" borderId="14" xfId="0" applyFont="1" applyFill="1" applyBorder="1" applyProtection="1">
      <protection hidden="1"/>
    </xf>
    <xf numFmtId="0" fontId="6" fillId="4" borderId="17" xfId="0" applyFont="1" applyFill="1" applyBorder="1" applyProtection="1">
      <protection hidden="1"/>
    </xf>
    <xf numFmtId="0" fontId="6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6" fillId="0" borderId="18" xfId="0" applyFont="1" applyBorder="1" applyAlignment="1" applyProtection="1">
      <alignment vertical="center"/>
      <protection hidden="1"/>
    </xf>
    <xf numFmtId="0" fontId="5" fillId="0" borderId="18" xfId="0" applyFont="1" applyBorder="1" applyAlignment="1" applyProtection="1">
      <alignment vertical="center" wrapText="1"/>
      <protection hidden="1"/>
    </xf>
    <xf numFmtId="40" fontId="6" fillId="0" borderId="20" xfId="0" applyNumberFormat="1" applyFont="1" applyBorder="1" applyAlignment="1" applyProtection="1">
      <alignment vertical="center"/>
      <protection hidden="1"/>
    </xf>
    <xf numFmtId="40" fontId="6" fillId="0" borderId="21" xfId="0" applyNumberFormat="1" applyFont="1" applyBorder="1" applyAlignment="1" applyProtection="1">
      <alignment vertical="center"/>
      <protection hidden="1"/>
    </xf>
    <xf numFmtId="0" fontId="25" fillId="0" borderId="22" xfId="0" applyFont="1" applyBorder="1" applyAlignment="1" applyProtection="1">
      <alignment vertical="center"/>
      <protection hidden="1"/>
    </xf>
    <xf numFmtId="3" fontId="6" fillId="0" borderId="18" xfId="0" applyNumberFormat="1" applyFont="1" applyBorder="1" applyProtection="1">
      <protection hidden="1"/>
    </xf>
    <xf numFmtId="3" fontId="6" fillId="0" borderId="23" xfId="0" applyNumberFormat="1" applyFont="1" applyBorder="1" applyProtection="1">
      <protection hidden="1"/>
    </xf>
    <xf numFmtId="0" fontId="6" fillId="0" borderId="24" xfId="0" applyFont="1" applyBorder="1" applyProtection="1">
      <protection hidden="1"/>
    </xf>
    <xf numFmtId="0" fontId="6" fillId="0" borderId="18" xfId="0" applyFont="1" applyBorder="1" applyProtection="1"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6" fillId="0" borderId="25" xfId="0" applyFont="1" applyBorder="1" applyAlignment="1" applyProtection="1">
      <alignment vertical="center"/>
      <protection locked="0" hidden="1"/>
    </xf>
    <xf numFmtId="179" fontId="6" fillId="0" borderId="25" xfId="0" applyNumberFormat="1" applyFont="1" applyBorder="1" applyAlignment="1" applyProtection="1">
      <alignment horizontal="center" vertical="center" wrapText="1"/>
      <protection locked="0" hidden="1"/>
    </xf>
    <xf numFmtId="179" fontId="6" fillId="0" borderId="15" xfId="0" applyNumberFormat="1" applyFont="1" applyBorder="1" applyAlignment="1" applyProtection="1">
      <alignment vertical="center" wrapText="1"/>
      <protection locked="0" hidden="1"/>
    </xf>
    <xf numFmtId="179" fontId="5" fillId="0" borderId="25" xfId="0" applyNumberFormat="1" applyFont="1" applyBorder="1" applyAlignment="1" applyProtection="1">
      <alignment vertical="center" wrapText="1"/>
      <protection locked="0" hidden="1"/>
    </xf>
    <xf numFmtId="40" fontId="6" fillId="0" borderId="15" xfId="0" applyNumberFormat="1" applyFont="1" applyBorder="1" applyAlignment="1" applyProtection="1">
      <alignment vertical="center" wrapText="1"/>
      <protection locked="0" hidden="1"/>
    </xf>
    <xf numFmtId="40" fontId="6" fillId="0" borderId="16" xfId="0" applyNumberFormat="1" applyFont="1" applyBorder="1" applyAlignment="1" applyProtection="1">
      <alignment vertical="center" wrapText="1"/>
      <protection locked="0" hidden="1"/>
    </xf>
    <xf numFmtId="179" fontId="25" fillId="0" borderId="25" xfId="0" applyNumberFormat="1" applyFont="1" applyBorder="1" applyAlignment="1" applyProtection="1">
      <alignment horizontal="center" vertical="center" wrapText="1"/>
      <protection locked="0" hidden="1"/>
    </xf>
    <xf numFmtId="3" fontId="6" fillId="0" borderId="25" xfId="0" applyNumberFormat="1" applyFont="1" applyBorder="1" applyProtection="1">
      <protection locked="0" hidden="1"/>
    </xf>
    <xf numFmtId="3" fontId="6" fillId="0" borderId="2" xfId="0" applyNumberFormat="1" applyFont="1" applyBorder="1" applyProtection="1">
      <protection locked="0" hidden="1"/>
    </xf>
    <xf numFmtId="179" fontId="6" fillId="0" borderId="25" xfId="0" applyNumberFormat="1" applyFont="1" applyBorder="1" applyAlignment="1" applyProtection="1">
      <alignment vertical="center" wrapText="1"/>
      <protection locked="0" hidden="1"/>
    </xf>
    <xf numFmtId="0" fontId="6" fillId="0" borderId="25" xfId="0" applyFont="1" applyBorder="1" applyProtection="1">
      <protection locked="0" hidden="1"/>
    </xf>
    <xf numFmtId="0" fontId="5" fillId="4" borderId="15" xfId="0" applyFont="1" applyFill="1" applyBorder="1" applyAlignment="1" applyProtection="1">
      <alignment vertical="center"/>
      <protection hidden="1"/>
    </xf>
    <xf numFmtId="0" fontId="6" fillId="4" borderId="2" xfId="0" applyFont="1" applyFill="1" applyBorder="1" applyAlignment="1" applyProtection="1">
      <alignment vertical="center"/>
      <protection hidden="1"/>
    </xf>
    <xf numFmtId="49" fontId="28" fillId="2" borderId="0" xfId="0" applyNumberFormat="1" applyFont="1" applyFill="1" applyProtection="1"/>
    <xf numFmtId="0" fontId="0" fillId="3" borderId="0" xfId="0" applyFill="1" applyProtection="1">
      <protection hidden="1"/>
    </xf>
    <xf numFmtId="0" fontId="6" fillId="3" borderId="0" xfId="0" applyFont="1" applyFill="1" applyProtection="1">
      <protection hidden="1"/>
    </xf>
    <xf numFmtId="0" fontId="11" fillId="3" borderId="0" xfId="0" applyFont="1" applyFill="1" applyProtection="1">
      <protection hidden="1"/>
    </xf>
    <xf numFmtId="0" fontId="23" fillId="3" borderId="0" xfId="0" applyFont="1" applyFill="1" applyBorder="1" applyAlignment="1" applyProtection="1">
      <alignment horizontal="center"/>
    </xf>
    <xf numFmtId="0" fontId="9" fillId="3" borderId="0" xfId="0" applyFont="1" applyFill="1" applyBorder="1" applyAlignment="1" applyProtection="1">
      <alignment horizontal="center" vertical="center"/>
      <protection locked="0" hidden="1"/>
    </xf>
    <xf numFmtId="0" fontId="6" fillId="3" borderId="0" xfId="0" applyFont="1" applyFill="1" applyBorder="1" applyAlignment="1" applyProtection="1">
      <alignment horizontal="center" vertical="center"/>
      <protection locked="0" hidden="1"/>
    </xf>
    <xf numFmtId="0" fontId="6" fillId="3" borderId="0" xfId="0" applyFont="1" applyFill="1" applyBorder="1" applyAlignment="1" applyProtection="1">
      <alignment horizontal="right"/>
      <protection locked="0" hidden="1"/>
    </xf>
    <xf numFmtId="0" fontId="4" fillId="3" borderId="0" xfId="0" applyFont="1" applyFill="1" applyBorder="1" applyAlignment="1" applyProtection="1">
      <alignment horizontal="center" vertical="center"/>
      <protection locked="0" hidden="1"/>
    </xf>
    <xf numFmtId="0" fontId="0" fillId="3" borderId="0" xfId="0" applyFill="1" applyAlignment="1" applyProtection="1">
      <alignment horizontal="right"/>
    </xf>
    <xf numFmtId="0" fontId="1" fillId="3" borderId="0" xfId="2" applyFont="1" applyFill="1" applyBorder="1" applyAlignment="1" applyProtection="1">
      <alignment vertical="center"/>
    </xf>
    <xf numFmtId="0" fontId="1" fillId="3" borderId="0" xfId="2" quotePrefix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protection locked="0" hidden="1"/>
    </xf>
    <xf numFmtId="0" fontId="4" fillId="0" borderId="0" xfId="0" applyFont="1" applyFill="1" applyAlignment="1" applyProtection="1">
      <alignment horizontal="center"/>
      <protection locked="0"/>
    </xf>
    <xf numFmtId="0" fontId="1" fillId="0" borderId="0" xfId="2" applyFont="1" applyFill="1" applyBorder="1" applyAlignment="1" applyProtection="1">
      <alignment vertical="center"/>
      <protection locked="0"/>
    </xf>
    <xf numFmtId="0" fontId="1" fillId="0" borderId="0" xfId="2" applyFont="1" applyFill="1" applyBorder="1" applyAlignment="1" applyProtection="1">
      <alignment vertical="center" shrinkToFit="1"/>
      <protection locked="0"/>
    </xf>
    <xf numFmtId="40" fontId="1" fillId="0" borderId="0" xfId="1" applyNumberFormat="1" applyFont="1" applyFill="1" applyBorder="1" applyAlignment="1" applyProtection="1">
      <alignment vertical="center"/>
      <protection locked="0"/>
    </xf>
    <xf numFmtId="3" fontId="1" fillId="0" borderId="0" xfId="2" applyNumberFormat="1" applyFont="1" applyFill="1" applyBorder="1" applyAlignment="1" applyProtection="1">
      <alignment vertical="center" shrinkToFit="1"/>
      <protection locked="0"/>
    </xf>
    <xf numFmtId="40" fontId="1" fillId="0" borderId="0" xfId="1" applyNumberFormat="1" applyFont="1" applyFill="1" applyBorder="1" applyAlignment="1" applyProtection="1">
      <alignment vertical="center"/>
      <protection locked="0" hidden="1"/>
    </xf>
    <xf numFmtId="0" fontId="1" fillId="0" borderId="0" xfId="2" applyFont="1" applyFill="1" applyBorder="1" applyAlignment="1" applyProtection="1">
      <alignment vertical="center"/>
      <protection locked="0" hidden="1"/>
    </xf>
    <xf numFmtId="0" fontId="6" fillId="0" borderId="4" xfId="0" applyFont="1" applyBorder="1" applyProtection="1">
      <protection locked="0" hidden="1"/>
    </xf>
    <xf numFmtId="3" fontId="6" fillId="0" borderId="13" xfId="0" applyNumberFormat="1" applyFont="1" applyBorder="1" applyProtection="1">
      <protection locked="0" hidden="1"/>
    </xf>
    <xf numFmtId="0" fontId="0" fillId="4" borderId="2" xfId="0" applyFill="1" applyBorder="1" applyAlignment="1" applyProtection="1">
      <protection locked="0" hidden="1"/>
    </xf>
    <xf numFmtId="0" fontId="0" fillId="4" borderId="16" xfId="0" applyFill="1" applyBorder="1" applyAlignment="1" applyProtection="1">
      <protection locked="0" hidden="1"/>
    </xf>
    <xf numFmtId="0" fontId="0" fillId="4" borderId="13" xfId="0" applyFill="1" applyBorder="1" applyAlignment="1" applyProtection="1">
      <protection locked="0" hidden="1"/>
    </xf>
    <xf numFmtId="0" fontId="0" fillId="4" borderId="14" xfId="0" applyFill="1" applyBorder="1" applyAlignment="1" applyProtection="1">
      <protection locked="0" hidden="1"/>
    </xf>
    <xf numFmtId="0" fontId="5" fillId="4" borderId="2" xfId="0" applyFont="1" applyFill="1" applyBorder="1" applyAlignment="1" applyProtection="1">
      <alignment vertical="center"/>
      <protection hidden="1"/>
    </xf>
    <xf numFmtId="0" fontId="5" fillId="4" borderId="4" xfId="0" applyFont="1" applyFill="1" applyBorder="1" applyAlignment="1" applyProtection="1">
      <alignment vertical="center"/>
      <protection hidden="1"/>
    </xf>
    <xf numFmtId="0" fontId="5" fillId="4" borderId="13" xfId="0" applyFont="1" applyFill="1" applyBorder="1" applyAlignment="1" applyProtection="1">
      <alignment vertical="center"/>
      <protection hidden="1"/>
    </xf>
    <xf numFmtId="0" fontId="5" fillId="4" borderId="28" xfId="0" applyFont="1" applyFill="1" applyBorder="1" applyAlignment="1" applyProtection="1">
      <alignment vertical="center"/>
      <protection hidden="1"/>
    </xf>
    <xf numFmtId="0" fontId="5" fillId="4" borderId="29" xfId="0" applyFont="1" applyFill="1" applyBorder="1" applyAlignment="1" applyProtection="1">
      <alignment vertical="center"/>
      <protection hidden="1"/>
    </xf>
    <xf numFmtId="0" fontId="0" fillId="4" borderId="30" xfId="0" applyFill="1" applyBorder="1" applyAlignment="1" applyProtection="1">
      <alignment vertical="center"/>
      <protection hidden="1"/>
    </xf>
    <xf numFmtId="0" fontId="0" fillId="4" borderId="29" xfId="0" applyFill="1" applyBorder="1" applyAlignment="1" applyProtection="1">
      <alignment vertical="center"/>
      <protection hidden="1"/>
    </xf>
    <xf numFmtId="0" fontId="0" fillId="4" borderId="31" xfId="0" applyFill="1" applyBorder="1" applyAlignment="1" applyProtection="1">
      <alignment vertical="center"/>
      <protection hidden="1"/>
    </xf>
    <xf numFmtId="0" fontId="5" fillId="4" borderId="32" xfId="0" applyFont="1" applyFill="1" applyBorder="1" applyAlignment="1" applyProtection="1">
      <alignment vertical="center"/>
      <protection hidden="1"/>
    </xf>
    <xf numFmtId="0" fontId="5" fillId="4" borderId="30" xfId="0" applyFont="1" applyFill="1" applyBorder="1" applyAlignment="1" applyProtection="1">
      <alignment vertical="center"/>
      <protection hidden="1"/>
    </xf>
    <xf numFmtId="0" fontId="0" fillId="4" borderId="33" xfId="0" applyFill="1" applyBorder="1" applyAlignment="1" applyProtection="1">
      <alignment vertical="center"/>
      <protection hidden="1"/>
    </xf>
    <xf numFmtId="49" fontId="0" fillId="4" borderId="29" xfId="0" applyNumberFormat="1" applyFill="1" applyBorder="1" applyAlignment="1" applyProtection="1">
      <alignment vertical="center"/>
      <protection hidden="1"/>
    </xf>
    <xf numFmtId="49" fontId="0" fillId="4" borderId="30" xfId="0" applyNumberFormat="1" applyFill="1" applyBorder="1" applyAlignment="1" applyProtection="1">
      <alignment vertical="center"/>
      <protection hidden="1"/>
    </xf>
    <xf numFmtId="0" fontId="0" fillId="0" borderId="31" xfId="0" applyBorder="1" applyAlignment="1"/>
    <xf numFmtId="0" fontId="0" fillId="0" borderId="14" xfId="0" applyBorder="1" applyAlignment="1"/>
    <xf numFmtId="0" fontId="6" fillId="5" borderId="0" xfId="0" applyFont="1" applyFill="1" applyBorder="1" applyProtection="1">
      <protection hidden="1"/>
    </xf>
    <xf numFmtId="0" fontId="0" fillId="5" borderId="29" xfId="0" applyFill="1" applyBorder="1" applyAlignment="1"/>
    <xf numFmtId="0" fontId="0" fillId="5" borderId="13" xfId="0" applyFill="1" applyBorder="1" applyAlignment="1"/>
    <xf numFmtId="181" fontId="2" fillId="0" borderId="0" xfId="2" applyNumberFormat="1" applyFont="1" applyFill="1" applyBorder="1" applyAlignment="1" applyProtection="1">
      <alignment horizontal="right" vertical="center"/>
      <protection locked="0"/>
    </xf>
    <xf numFmtId="181" fontId="2" fillId="0" borderId="1" xfId="2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Alignment="1">
      <alignment vertical="top"/>
    </xf>
    <xf numFmtId="0" fontId="26" fillId="0" borderId="0" xfId="0" applyFont="1" applyAlignment="1">
      <alignment vertical="center"/>
    </xf>
    <xf numFmtId="182" fontId="26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32" fillId="0" borderId="13" xfId="0" applyFont="1" applyBorder="1" applyAlignment="1">
      <alignment horizontal="distributed" justifyLastLine="1"/>
    </xf>
    <xf numFmtId="0" fontId="33" fillId="0" borderId="0" xfId="0" applyNumberFormat="1" applyFont="1" applyBorder="1" applyAlignment="1">
      <alignment horizontal="right" vertical="center" shrinkToFit="1"/>
    </xf>
    <xf numFmtId="0" fontId="33" fillId="0" borderId="0" xfId="0" applyFont="1" applyAlignment="1">
      <alignment vertical="center" shrinkToFit="1"/>
    </xf>
    <xf numFmtId="0" fontId="32" fillId="0" borderId="63" xfId="0" applyFont="1" applyBorder="1" applyAlignment="1">
      <alignment horizontal="distributed" vertical="center" justifyLastLine="1"/>
    </xf>
    <xf numFmtId="0" fontId="32" fillId="0" borderId="64" xfId="0" applyFont="1" applyBorder="1" applyAlignment="1">
      <alignment horizontal="distributed" vertical="center" justifyLastLine="1"/>
    </xf>
    <xf numFmtId="0" fontId="32" fillId="0" borderId="65" xfId="0" applyFont="1" applyBorder="1" applyAlignment="1">
      <alignment horizontal="distributed" vertical="center" justifyLastLine="1"/>
    </xf>
    <xf numFmtId="0" fontId="32" fillId="0" borderId="66" xfId="0" applyFont="1" applyBorder="1" applyAlignment="1">
      <alignment horizontal="distributed" vertical="center" justifyLastLine="1"/>
    </xf>
    <xf numFmtId="38" fontId="26" fillId="0" borderId="0" xfId="1" applyFont="1" applyAlignment="1">
      <alignment vertical="center" shrinkToFit="1"/>
    </xf>
    <xf numFmtId="0" fontId="25" fillId="6" borderId="0" xfId="0" applyNumberFormat="1" applyFont="1" applyFill="1" applyBorder="1" applyAlignment="1">
      <alignment horizontal="center" vertical="center" shrinkToFit="1"/>
    </xf>
    <xf numFmtId="0" fontId="26" fillId="6" borderId="0" xfId="0" applyNumberFormat="1" applyFont="1" applyFill="1" applyAlignment="1">
      <alignment horizontal="center" vertical="center"/>
    </xf>
    <xf numFmtId="0" fontId="34" fillId="0" borderId="0" xfId="0" applyFont="1" applyAlignment="1">
      <alignment horizontal="distributed" vertical="center"/>
    </xf>
    <xf numFmtId="180" fontId="26" fillId="0" borderId="67" xfId="1" applyNumberFormat="1" applyFont="1" applyBorder="1" applyAlignment="1">
      <alignment vertical="center" shrinkToFit="1"/>
    </xf>
    <xf numFmtId="180" fontId="26" fillId="0" borderId="68" xfId="1" applyNumberFormat="1" applyFont="1" applyBorder="1" applyAlignment="1">
      <alignment vertical="center" shrinkToFit="1"/>
    </xf>
    <xf numFmtId="40" fontId="26" fillId="6" borderId="69" xfId="1" applyNumberFormat="1" applyFont="1" applyFill="1" applyBorder="1" applyAlignment="1">
      <alignment vertical="center" shrinkToFit="1"/>
    </xf>
    <xf numFmtId="40" fontId="26" fillId="6" borderId="70" xfId="1" applyNumberFormat="1" applyFont="1" applyFill="1" applyBorder="1" applyAlignment="1">
      <alignment vertical="center" shrinkToFit="1"/>
    </xf>
    <xf numFmtId="40" fontId="26" fillId="6" borderId="71" xfId="1" applyNumberFormat="1" applyFont="1" applyFill="1" applyBorder="1" applyAlignment="1">
      <alignment vertical="center" shrinkToFit="1"/>
    </xf>
    <xf numFmtId="183" fontId="26" fillId="0" borderId="72" xfId="1" applyNumberFormat="1" applyFont="1" applyBorder="1" applyAlignment="1">
      <alignment horizontal="left" vertical="center" shrinkToFit="1"/>
    </xf>
    <xf numFmtId="183" fontId="26" fillId="0" borderId="73" xfId="1" applyNumberFormat="1" applyFont="1" applyBorder="1" applyAlignment="1">
      <alignment vertical="center" shrinkToFit="1"/>
    </xf>
    <xf numFmtId="38" fontId="26" fillId="0" borderId="73" xfId="1" applyFont="1" applyBorder="1" applyAlignment="1">
      <alignment horizontal="center" vertical="center" shrinkToFit="1"/>
    </xf>
    <xf numFmtId="184" fontId="26" fillId="0" borderId="73" xfId="1" applyNumberFormat="1" applyFont="1" applyBorder="1" applyAlignment="1">
      <alignment vertical="center" shrinkToFit="1"/>
    </xf>
    <xf numFmtId="184" fontId="26" fillId="0" borderId="74" xfId="1" applyNumberFormat="1" applyFont="1" applyBorder="1" applyAlignment="1">
      <alignment vertical="center" shrinkToFit="1"/>
    </xf>
    <xf numFmtId="38" fontId="26" fillId="0" borderId="75" xfId="1" applyFont="1" applyBorder="1" applyAlignment="1">
      <alignment vertical="center" shrinkToFit="1"/>
    </xf>
    <xf numFmtId="184" fontId="26" fillId="0" borderId="76" xfId="1" applyNumberFormat="1" applyFont="1" applyBorder="1" applyAlignment="1">
      <alignment vertical="center" shrinkToFit="1"/>
    </xf>
    <xf numFmtId="184" fontId="26" fillId="0" borderId="77" xfId="1" applyNumberFormat="1" applyFont="1" applyBorder="1" applyAlignment="1">
      <alignment vertical="center" shrinkToFit="1"/>
    </xf>
    <xf numFmtId="0" fontId="26" fillId="0" borderId="0" xfId="0" applyNumberFormat="1" applyFont="1" applyFill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 shrinkToFit="1"/>
    </xf>
    <xf numFmtId="0" fontId="0" fillId="0" borderId="0" xfId="2" applyFont="1" applyFill="1" applyBorder="1" applyAlignment="1" applyProtection="1">
      <alignment vertical="center"/>
      <protection locked="0"/>
    </xf>
    <xf numFmtId="0" fontId="0" fillId="0" borderId="0" xfId="2" applyFont="1" applyFill="1" applyBorder="1" applyAlignment="1" applyProtection="1">
      <alignment vertical="center" shrinkToFit="1"/>
      <protection locked="0"/>
    </xf>
    <xf numFmtId="179" fontId="0" fillId="0" borderId="78" xfId="0" applyNumberFormat="1" applyFont="1" applyBorder="1" applyAlignment="1" applyProtection="1">
      <alignment vertical="center" wrapText="1"/>
      <protection locked="0" hidden="1"/>
    </xf>
    <xf numFmtId="179" fontId="0" fillId="0" borderId="79" xfId="0" applyNumberFormat="1" applyFont="1" applyBorder="1" applyAlignment="1" applyProtection="1">
      <alignment vertical="center" wrapText="1"/>
      <protection locked="0" hidden="1"/>
    </xf>
    <xf numFmtId="179" fontId="0" fillId="0" borderId="80" xfId="0" applyNumberFormat="1" applyFont="1" applyBorder="1" applyAlignment="1" applyProtection="1">
      <alignment vertical="center" wrapText="1"/>
      <protection locked="0" hidden="1"/>
    </xf>
    <xf numFmtId="179" fontId="0" fillId="0" borderId="81" xfId="0" applyNumberFormat="1" applyFont="1" applyBorder="1" applyAlignment="1" applyProtection="1">
      <alignment vertical="center" wrapText="1"/>
      <protection locked="0" hidden="1"/>
    </xf>
    <xf numFmtId="179" fontId="0" fillId="0" borderId="82" xfId="0" applyNumberFormat="1" applyFont="1" applyBorder="1" applyAlignment="1" applyProtection="1">
      <alignment vertical="center" wrapText="1"/>
      <protection locked="0" hidden="1"/>
    </xf>
    <xf numFmtId="179" fontId="0" fillId="0" borderId="83" xfId="0" applyNumberFormat="1" applyFont="1" applyBorder="1" applyAlignment="1" applyProtection="1">
      <alignment vertical="center" wrapText="1"/>
      <protection locked="0" hidden="1"/>
    </xf>
    <xf numFmtId="0" fontId="26" fillId="0" borderId="0" xfId="2" applyFont="1" applyFill="1" applyBorder="1" applyAlignment="1" applyProtection="1">
      <alignment horizontal="center" vertical="center"/>
      <protection locked="0"/>
    </xf>
    <xf numFmtId="0" fontId="26" fillId="0" borderId="0" xfId="2" applyFont="1" applyFill="1" applyBorder="1" applyAlignment="1" applyProtection="1">
      <alignment horizontal="center" vertical="center"/>
      <protection locked="0" hidden="1"/>
    </xf>
    <xf numFmtId="0" fontId="26" fillId="0" borderId="0" xfId="0" applyFont="1" applyFill="1" applyAlignment="1" applyProtection="1">
      <alignment horizontal="center" vertical="center" wrapText="1"/>
      <protection locked="0"/>
    </xf>
    <xf numFmtId="3" fontId="2" fillId="0" borderId="1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 wrapText="1"/>
      <protection locked="0" hidden="1"/>
    </xf>
    <xf numFmtId="0" fontId="0" fillId="0" borderId="0" xfId="0" applyFill="1" applyAlignment="1" applyProtection="1">
      <alignment vertical="center" wrapText="1"/>
      <protection locked="0"/>
    </xf>
    <xf numFmtId="40" fontId="0" fillId="0" borderId="0" xfId="0" applyNumberFormat="1" applyFill="1" applyAlignment="1" applyProtection="1">
      <alignment vertical="center" wrapText="1"/>
      <protection locked="0" hidden="1"/>
    </xf>
    <xf numFmtId="40" fontId="0" fillId="0" borderId="0" xfId="0" applyNumberFormat="1" applyFill="1" applyAlignment="1" applyProtection="1">
      <alignment vertical="center" wrapText="1"/>
      <protection locked="0"/>
    </xf>
    <xf numFmtId="180" fontId="26" fillId="6" borderId="67" xfId="1" applyNumberFormat="1" applyFont="1" applyFill="1" applyBorder="1" applyAlignment="1">
      <alignment vertical="center" shrinkToFit="1"/>
    </xf>
    <xf numFmtId="180" fontId="26" fillId="6" borderId="68" xfId="1" applyNumberFormat="1" applyFont="1" applyFill="1" applyBorder="1" applyAlignment="1">
      <alignment vertical="center" shrinkToFit="1"/>
    </xf>
    <xf numFmtId="40" fontId="26" fillId="0" borderId="70" xfId="1" applyNumberFormat="1" applyFont="1" applyFill="1" applyBorder="1" applyAlignment="1">
      <alignment vertical="center" shrinkToFit="1"/>
    </xf>
    <xf numFmtId="180" fontId="26" fillId="0" borderId="68" xfId="1" applyNumberFormat="1" applyFont="1" applyFill="1" applyBorder="1" applyAlignment="1">
      <alignment vertical="center" shrinkToFit="1"/>
    </xf>
    <xf numFmtId="5" fontId="0" fillId="0" borderId="0" xfId="0" applyNumberFormat="1" applyFill="1" applyAlignment="1" applyProtection="1">
      <alignment horizontal="left" vertical="center" wrapText="1" indent="1"/>
      <protection locked="0"/>
    </xf>
    <xf numFmtId="186" fontId="0" fillId="0" borderId="0" xfId="0" applyNumberFormat="1" applyFill="1" applyAlignment="1" applyProtection="1">
      <alignment horizontal="left" vertical="center" wrapText="1" indent="1"/>
      <protection locked="0"/>
    </xf>
    <xf numFmtId="5" fontId="5" fillId="0" borderId="25" xfId="0" applyNumberFormat="1" applyFont="1" applyBorder="1" applyAlignment="1" applyProtection="1">
      <alignment horizontal="left" vertical="center" wrapText="1" indent="1"/>
      <protection locked="0" hidden="1"/>
    </xf>
    <xf numFmtId="186" fontId="5" fillId="0" borderId="25" xfId="0" applyNumberFormat="1" applyFont="1" applyBorder="1" applyAlignment="1" applyProtection="1">
      <alignment horizontal="left" vertical="center" wrapText="1" indent="1"/>
      <protection locked="0" hidden="1"/>
    </xf>
    <xf numFmtId="0" fontId="0" fillId="7" borderId="0" xfId="0" applyFill="1" applyAlignment="1" applyProtection="1">
      <alignment vertical="center" wrapText="1"/>
      <protection locked="0"/>
    </xf>
    <xf numFmtId="40" fontId="0" fillId="7" borderId="0" xfId="0" applyNumberFormat="1" applyFill="1" applyAlignment="1" applyProtection="1">
      <alignment vertical="center" wrapText="1"/>
      <protection locked="0"/>
    </xf>
    <xf numFmtId="0" fontId="26" fillId="7" borderId="0" xfId="0" applyFont="1" applyFill="1" applyAlignment="1" applyProtection="1">
      <alignment horizontal="center" vertical="center" wrapText="1"/>
      <protection locked="0"/>
    </xf>
    <xf numFmtId="181" fontId="2" fillId="7" borderId="0" xfId="2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 applyAlignment="1" applyProtection="1">
      <alignment vertical="center" wrapText="1"/>
    </xf>
    <xf numFmtId="0" fontId="0" fillId="3" borderId="0" xfId="0" applyFill="1" applyAlignment="1" applyProtection="1">
      <alignment horizontal="left" vertical="center" wrapText="1"/>
    </xf>
    <xf numFmtId="0" fontId="8" fillId="3" borderId="0" xfId="0" applyFont="1" applyFill="1" applyBorder="1" applyAlignment="1" applyProtection="1">
      <alignment wrapText="1"/>
    </xf>
    <xf numFmtId="0" fontId="8" fillId="3" borderId="6" xfId="0" applyFont="1" applyFill="1" applyBorder="1" applyAlignment="1" applyProtection="1">
      <alignment wrapText="1"/>
    </xf>
    <xf numFmtId="0" fontId="0" fillId="3" borderId="6" xfId="0" applyFill="1" applyBorder="1" applyAlignment="1" applyProtection="1">
      <alignment wrapText="1"/>
    </xf>
    <xf numFmtId="0" fontId="2" fillId="0" borderId="6" xfId="2" applyFont="1" applyFill="1" applyBorder="1" applyAlignment="1" applyProtection="1">
      <alignment horizontal="center" vertical="center"/>
      <protection locked="0"/>
    </xf>
    <xf numFmtId="0" fontId="1" fillId="0" borderId="6" xfId="2" applyFont="1" applyFill="1" applyBorder="1" applyAlignment="1" applyProtection="1">
      <alignment vertical="center"/>
      <protection locked="0"/>
    </xf>
    <xf numFmtId="0" fontId="1" fillId="0" borderId="6" xfId="2" applyFont="1" applyFill="1" applyBorder="1" applyAlignment="1" applyProtection="1">
      <alignment vertical="center" shrinkToFit="1"/>
      <protection locked="0"/>
    </xf>
    <xf numFmtId="40" fontId="1" fillId="0" borderId="6" xfId="1" applyNumberFormat="1" applyFont="1" applyFill="1" applyBorder="1" applyAlignment="1" applyProtection="1">
      <alignment vertical="center"/>
      <protection locked="0"/>
    </xf>
    <xf numFmtId="0" fontId="26" fillId="0" borderId="6" xfId="2" applyFont="1" applyFill="1" applyBorder="1" applyAlignment="1" applyProtection="1">
      <alignment horizontal="center" vertical="center"/>
      <protection locked="0"/>
    </xf>
    <xf numFmtId="181" fontId="2" fillId="0" borderId="6" xfId="2" applyNumberFormat="1" applyFont="1" applyFill="1" applyBorder="1" applyAlignment="1" applyProtection="1">
      <alignment horizontal="right" vertical="center"/>
      <protection locked="0"/>
    </xf>
    <xf numFmtId="0" fontId="2" fillId="7" borderId="0" xfId="2" applyFont="1" applyFill="1" applyBorder="1" applyAlignment="1" applyProtection="1">
      <alignment horizontal="center" vertical="center"/>
      <protection locked="0"/>
    </xf>
    <xf numFmtId="0" fontId="1" fillId="7" borderId="0" xfId="2" applyFont="1" applyFill="1" applyBorder="1" applyAlignment="1" applyProtection="1">
      <alignment vertical="center"/>
      <protection locked="0"/>
    </xf>
    <xf numFmtId="40" fontId="1" fillId="7" borderId="0" xfId="1" applyNumberFormat="1" applyFont="1" applyFill="1" applyBorder="1" applyAlignment="1" applyProtection="1">
      <alignment vertical="center"/>
      <protection locked="0"/>
    </xf>
    <xf numFmtId="3" fontId="1" fillId="7" borderId="0" xfId="2" applyNumberFormat="1" applyFont="1" applyFill="1" applyBorder="1" applyAlignment="1" applyProtection="1">
      <alignment horizontal="center" vertical="center"/>
      <protection locked="0"/>
    </xf>
    <xf numFmtId="0" fontId="2" fillId="7" borderId="1" xfId="2" applyFont="1" applyFill="1" applyBorder="1" applyAlignment="1" applyProtection="1">
      <alignment horizontal="center" vertical="center"/>
      <protection locked="0"/>
    </xf>
    <xf numFmtId="0" fontId="1" fillId="7" borderId="1" xfId="2" applyFont="1" applyFill="1" applyBorder="1" applyAlignment="1" applyProtection="1">
      <alignment vertical="center"/>
      <protection locked="0"/>
    </xf>
    <xf numFmtId="0" fontId="1" fillId="7" borderId="1" xfId="2" applyFont="1" applyFill="1" applyBorder="1" applyAlignment="1" applyProtection="1">
      <alignment vertical="center" shrinkToFit="1"/>
      <protection locked="0"/>
    </xf>
    <xf numFmtId="40" fontId="1" fillId="7" borderId="1" xfId="1" applyNumberFormat="1" applyFont="1" applyFill="1" applyBorder="1" applyAlignment="1" applyProtection="1">
      <alignment vertical="center"/>
      <protection locked="0"/>
    </xf>
    <xf numFmtId="3" fontId="1" fillId="7" borderId="1" xfId="2" applyNumberFormat="1" applyFont="1" applyFill="1" applyBorder="1" applyAlignment="1" applyProtection="1">
      <alignment horizontal="center" vertical="center"/>
      <protection locked="0"/>
    </xf>
    <xf numFmtId="181" fontId="2" fillId="7" borderId="1" xfId="2" applyNumberFormat="1" applyFont="1" applyFill="1" applyBorder="1" applyAlignment="1" applyProtection="1">
      <alignment horizontal="right" vertical="center"/>
      <protection locked="0"/>
    </xf>
    <xf numFmtId="179" fontId="0" fillId="0" borderId="80" xfId="0" applyNumberFormat="1" applyFont="1" applyBorder="1" applyAlignment="1" applyProtection="1">
      <alignment vertical="center" shrinkToFit="1"/>
      <protection locked="0" hidden="1"/>
    </xf>
    <xf numFmtId="40" fontId="26" fillId="0" borderId="71" xfId="1" applyNumberFormat="1" applyFont="1" applyFill="1" applyBorder="1" applyAlignment="1">
      <alignment vertical="center" shrinkToFit="1"/>
    </xf>
    <xf numFmtId="179" fontId="26" fillId="0" borderId="68" xfId="1" applyNumberFormat="1" applyFont="1" applyBorder="1" applyAlignment="1">
      <alignment vertical="center" shrinkToFit="1"/>
    </xf>
    <xf numFmtId="177" fontId="0" fillId="0" borderId="81" xfId="0" applyNumberFormat="1" applyFont="1" applyBorder="1" applyAlignment="1" applyProtection="1">
      <alignment horizontal="left" vertical="center" wrapText="1" indent="1"/>
      <protection locked="0" hidden="1"/>
    </xf>
    <xf numFmtId="186" fontId="0" fillId="0" borderId="81" xfId="0" applyNumberFormat="1" applyFont="1" applyBorder="1" applyAlignment="1" applyProtection="1">
      <alignment horizontal="left" vertical="center" wrapText="1" indent="1"/>
      <protection locked="0" hidden="1"/>
    </xf>
    <xf numFmtId="40" fontId="26" fillId="0" borderId="69" xfId="1" applyNumberFormat="1" applyFont="1" applyFill="1" applyBorder="1" applyAlignment="1">
      <alignment vertical="center" shrinkToFit="1"/>
    </xf>
    <xf numFmtId="179" fontId="0" fillId="0" borderId="84" xfId="0" applyNumberFormat="1" applyFont="1" applyBorder="1" applyAlignment="1" applyProtection="1">
      <alignment vertical="center" shrinkToFit="1"/>
      <protection locked="0" hidden="1"/>
    </xf>
    <xf numFmtId="179" fontId="0" fillId="0" borderId="85" xfId="0" applyNumberFormat="1" applyFont="1" applyBorder="1" applyAlignment="1" applyProtection="1">
      <alignment vertical="center" shrinkToFit="1"/>
      <protection locked="0" hidden="1"/>
    </xf>
    <xf numFmtId="38" fontId="6" fillId="0" borderId="34" xfId="0" applyNumberFormat="1" applyFont="1" applyBorder="1" applyProtection="1">
      <protection hidden="1"/>
    </xf>
    <xf numFmtId="38" fontId="6" fillId="0" borderId="25" xfId="0" applyNumberFormat="1" applyFont="1" applyBorder="1" applyProtection="1">
      <protection hidden="1"/>
    </xf>
    <xf numFmtId="38" fontId="6" fillId="0" borderId="18" xfId="0" applyNumberFormat="1" applyFont="1" applyBorder="1" applyProtection="1">
      <protection hidden="1"/>
    </xf>
    <xf numFmtId="187" fontId="26" fillId="0" borderId="86" xfId="1" applyNumberFormat="1" applyFont="1" applyBorder="1" applyAlignment="1">
      <alignment vertical="center" shrinkToFit="1"/>
    </xf>
    <xf numFmtId="187" fontId="26" fillId="0" borderId="69" xfId="1" applyNumberFormat="1" applyFont="1" applyBorder="1" applyAlignment="1">
      <alignment vertical="center" shrinkToFit="1"/>
    </xf>
    <xf numFmtId="187" fontId="26" fillId="0" borderId="70" xfId="1" applyNumberFormat="1" applyFont="1" applyBorder="1" applyAlignment="1">
      <alignment vertical="center" shrinkToFit="1"/>
    </xf>
    <xf numFmtId="187" fontId="26" fillId="0" borderId="0" xfId="1" applyNumberFormat="1" applyFont="1" applyBorder="1" applyAlignment="1">
      <alignment vertical="center" shrinkToFit="1"/>
    </xf>
    <xf numFmtId="187" fontId="26" fillId="0" borderId="87" xfId="1" applyNumberFormat="1" applyFont="1" applyBorder="1" applyAlignment="1">
      <alignment vertical="center" shrinkToFit="1"/>
    </xf>
    <xf numFmtId="0" fontId="8" fillId="3" borderId="1" xfId="0" applyFont="1" applyFill="1" applyBorder="1" applyAlignment="1" applyProtection="1">
      <alignment shrinkToFit="1"/>
    </xf>
    <xf numFmtId="0" fontId="8" fillId="3" borderId="0" xfId="0" applyFont="1" applyFill="1" applyAlignment="1" applyProtection="1">
      <alignment shrinkToFit="1"/>
    </xf>
    <xf numFmtId="0" fontId="26" fillId="0" borderId="13" xfId="0" applyFont="1" applyBorder="1" applyAlignment="1">
      <alignment horizontal="center"/>
    </xf>
    <xf numFmtId="0" fontId="35" fillId="0" borderId="13" xfId="0" applyFont="1" applyBorder="1" applyAlignment="1">
      <alignment horizontal="distributed"/>
    </xf>
    <xf numFmtId="0" fontId="36" fillId="3" borderId="26" xfId="0" applyFont="1" applyFill="1" applyBorder="1" applyAlignment="1" applyProtection="1">
      <alignment vertical="center"/>
      <protection hidden="1"/>
    </xf>
    <xf numFmtId="0" fontId="36" fillId="3" borderId="27" xfId="0" applyFont="1" applyFill="1" applyBorder="1" applyAlignment="1" applyProtection="1">
      <alignment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34" fillId="0" borderId="0" xfId="0" applyFont="1" applyAlignment="1">
      <alignment horizontal="distributed" vertical="center"/>
    </xf>
    <xf numFmtId="38" fontId="40" fillId="8" borderId="0" xfId="1" applyFont="1" applyFill="1" applyAlignment="1">
      <alignment horizontal="center" vertical="center" shrinkToFit="1"/>
    </xf>
    <xf numFmtId="38" fontId="41" fillId="8" borderId="0" xfId="1" applyFont="1" applyFill="1" applyAlignment="1">
      <alignment vertical="center" shrinkToFit="1"/>
    </xf>
    <xf numFmtId="185" fontId="41" fillId="8" borderId="0" xfId="1" applyNumberFormat="1" applyFont="1" applyFill="1" applyAlignment="1">
      <alignment vertical="center" shrinkToFit="1"/>
    </xf>
    <xf numFmtId="0" fontId="34" fillId="0" borderId="0" xfId="0" applyFont="1" applyAlignment="1">
      <alignment horizontal="distributed" vertical="center"/>
    </xf>
    <xf numFmtId="0" fontId="34" fillId="0" borderId="0" xfId="0" applyFont="1" applyAlignment="1">
      <alignment horizontal="distributed" vertical="center"/>
    </xf>
    <xf numFmtId="0" fontId="0" fillId="3" borderId="0" xfId="0" applyFill="1" applyAlignment="1" applyProtection="1"/>
    <xf numFmtId="0" fontId="0" fillId="3" borderId="0" xfId="2" applyFont="1" applyFill="1" applyBorder="1" applyAlignment="1" applyProtection="1"/>
    <xf numFmtId="0" fontId="1" fillId="3" borderId="0" xfId="2" applyFont="1" applyFill="1" applyBorder="1" applyAlignment="1" applyProtection="1"/>
    <xf numFmtId="0" fontId="26" fillId="0" borderId="0" xfId="0" applyFont="1" applyAlignment="1">
      <alignment horizontal="right" vertical="center"/>
    </xf>
    <xf numFmtId="182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32" fillId="0" borderId="108" xfId="0" applyFont="1" applyBorder="1" applyAlignment="1">
      <alignment horizontal="distributed" vertical="center" justifyLastLine="1"/>
    </xf>
    <xf numFmtId="187" fontId="26" fillId="0" borderId="109" xfId="1" applyNumberFormat="1" applyFont="1" applyBorder="1" applyAlignment="1">
      <alignment vertical="center" shrinkToFit="1"/>
    </xf>
    <xf numFmtId="187" fontId="26" fillId="0" borderId="110" xfId="1" applyNumberFormat="1" applyFont="1" applyBorder="1" applyAlignment="1">
      <alignment vertical="center" shrinkToFit="1"/>
    </xf>
    <xf numFmtId="184" fontId="26" fillId="0" borderId="111" xfId="1" applyNumberFormat="1" applyFont="1" applyBorder="1" applyAlignment="1">
      <alignment vertical="center" shrinkToFit="1"/>
    </xf>
    <xf numFmtId="0" fontId="6" fillId="4" borderId="0" xfId="0" applyFont="1" applyFill="1" applyAlignment="1" applyProtection="1">
      <alignment vertical="top"/>
      <protection hidden="1"/>
    </xf>
    <xf numFmtId="0" fontId="8" fillId="3" borderId="1" xfId="0" applyFont="1" applyFill="1" applyBorder="1" applyAlignment="1" applyProtection="1">
      <alignment wrapText="1"/>
    </xf>
    <xf numFmtId="0" fontId="4" fillId="0" borderId="0" xfId="0" applyFont="1" applyFill="1" applyAlignment="1" applyProtection="1">
      <alignment shrinkToFit="1"/>
      <protection locked="0"/>
    </xf>
    <xf numFmtId="0" fontId="11" fillId="3" borderId="0" xfId="0" applyFont="1" applyFill="1" applyProtection="1"/>
    <xf numFmtId="0" fontId="6" fillId="0" borderId="0" xfId="0" applyFont="1" applyFill="1" applyAlignment="1" applyProtection="1">
      <alignment shrinkToFit="1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0" fontId="2" fillId="7" borderId="0" xfId="2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29" fillId="2" borderId="0" xfId="0" applyFont="1" applyFill="1" applyBorder="1" applyAlignment="1" applyProtection="1">
      <alignment horizontal="center"/>
    </xf>
    <xf numFmtId="0" fontId="6" fillId="3" borderId="0" xfId="0" applyFont="1" applyFill="1" applyProtection="1"/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7" borderId="6" xfId="2" applyFont="1" applyFill="1" applyBorder="1" applyAlignment="1" applyProtection="1">
      <alignment horizontal="left" vertical="center"/>
      <protection locked="0"/>
    </xf>
    <xf numFmtId="0" fontId="2" fillId="7" borderId="6" xfId="2" applyFont="1" applyFill="1" applyBorder="1" applyAlignment="1" applyProtection="1">
      <alignment horizontal="left" vertical="center"/>
      <protection locked="0"/>
    </xf>
    <xf numFmtId="0" fontId="37" fillId="3" borderId="62" xfId="0" applyFont="1" applyFill="1" applyBorder="1" applyAlignment="1" applyProtection="1">
      <alignment horizontal="left" vertical="top" wrapText="1"/>
      <protection hidden="1"/>
    </xf>
    <xf numFmtId="0" fontId="37" fillId="3" borderId="0" xfId="0" applyFont="1" applyFill="1" applyBorder="1" applyAlignment="1" applyProtection="1">
      <alignment horizontal="left" vertical="top" wrapText="1"/>
      <protection hidden="1"/>
    </xf>
    <xf numFmtId="0" fontId="22" fillId="3" borderId="0" xfId="0" applyFont="1" applyFill="1" applyBorder="1" applyAlignment="1" applyProtection="1">
      <alignment wrapText="1"/>
    </xf>
    <xf numFmtId="0" fontId="0" fillId="7" borderId="0" xfId="2" applyFont="1" applyFill="1" applyBorder="1" applyAlignment="1" applyProtection="1">
      <alignment horizontal="left" vertical="center" wrapText="1"/>
      <protection locked="0"/>
    </xf>
    <xf numFmtId="0" fontId="0" fillId="7" borderId="1" xfId="2" applyFont="1" applyFill="1" applyBorder="1" applyAlignment="1" applyProtection="1">
      <alignment horizontal="left" vertical="center" wrapText="1"/>
      <protection locked="0"/>
    </xf>
    <xf numFmtId="0" fontId="2" fillId="7" borderId="1" xfId="2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left" vertical="center" wrapText="1"/>
    </xf>
    <xf numFmtId="0" fontId="6" fillId="3" borderId="0" xfId="0" applyFont="1" applyFill="1" applyAlignment="1" applyProtection="1">
      <alignment horizontal="left" vertical="center" wrapText="1"/>
    </xf>
    <xf numFmtId="0" fontId="6" fillId="4" borderId="2" xfId="0" applyFont="1" applyFill="1" applyBorder="1" applyAlignment="1" applyProtection="1">
      <alignment horizontal="center"/>
      <protection hidden="1"/>
    </xf>
    <xf numFmtId="0" fontId="6" fillId="4" borderId="15" xfId="0" applyNumberFormat="1" applyFont="1" applyFill="1" applyBorder="1" applyAlignment="1" applyProtection="1">
      <alignment horizontal="center" vertical="center"/>
      <protection hidden="1"/>
    </xf>
    <xf numFmtId="0" fontId="0" fillId="4" borderId="2" xfId="0" applyNumberFormat="1" applyFill="1" applyBorder="1" applyAlignment="1" applyProtection="1">
      <alignment horizontal="center" vertical="center"/>
      <protection hidden="1"/>
    </xf>
    <xf numFmtId="0" fontId="0" fillId="4" borderId="16" xfId="0" applyNumberFormat="1" applyFill="1" applyBorder="1" applyAlignment="1" applyProtection="1">
      <alignment horizontal="center" vertical="center"/>
      <protection hidden="1"/>
    </xf>
    <xf numFmtId="0" fontId="0" fillId="4" borderId="4" xfId="0" applyNumberFormat="1" applyFill="1" applyBorder="1" applyAlignment="1" applyProtection="1">
      <alignment horizontal="center" vertical="center"/>
      <protection hidden="1"/>
    </xf>
    <xf numFmtId="0" fontId="0" fillId="4" borderId="13" xfId="0" applyNumberFormat="1" applyFill="1" applyBorder="1" applyAlignment="1" applyProtection="1">
      <alignment horizontal="center" vertical="center"/>
      <protection hidden="1"/>
    </xf>
    <xf numFmtId="0" fontId="0" fillId="4" borderId="14" xfId="0" applyNumberFormat="1" applyFill="1" applyBorder="1" applyAlignment="1" applyProtection="1">
      <alignment horizontal="center" vertical="center"/>
      <protection hidden="1"/>
    </xf>
    <xf numFmtId="0" fontId="6" fillId="4" borderId="16" xfId="0" applyFont="1" applyFill="1" applyBorder="1" applyAlignment="1" applyProtection="1">
      <alignment horizontal="center"/>
      <protection hidden="1"/>
    </xf>
    <xf numFmtId="0" fontId="6" fillId="4" borderId="2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4" borderId="2" xfId="0" quotePrefix="1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3" xfId="0" applyBorder="1" applyAlignment="1">
      <alignment vertical="center"/>
    </xf>
    <xf numFmtId="180" fontId="0" fillId="5" borderId="29" xfId="0" applyNumberFormat="1" applyFill="1" applyBorder="1" applyAlignment="1" applyProtection="1">
      <alignment horizontal="left" vertical="center"/>
      <protection hidden="1"/>
    </xf>
    <xf numFmtId="0" fontId="0" fillId="5" borderId="29" xfId="0" applyFill="1" applyBorder="1" applyAlignment="1">
      <alignment horizontal="left" vertical="center"/>
    </xf>
    <xf numFmtId="0" fontId="0" fillId="5" borderId="29" xfId="0" applyFill="1" applyBorder="1" applyAlignment="1"/>
    <xf numFmtId="0" fontId="0" fillId="5" borderId="13" xfId="0" applyFill="1" applyBorder="1" applyAlignment="1">
      <alignment horizontal="left" vertical="center"/>
    </xf>
    <xf numFmtId="0" fontId="0" fillId="5" borderId="13" xfId="0" applyFill="1" applyBorder="1" applyAlignment="1"/>
    <xf numFmtId="0" fontId="0" fillId="5" borderId="29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12" fillId="4" borderId="29" xfId="0" applyFont="1" applyFill="1" applyBorder="1" applyAlignment="1" applyProtection="1">
      <alignment vertical="center"/>
      <protection hidden="1"/>
    </xf>
    <xf numFmtId="0" fontId="12" fillId="4" borderId="30" xfId="0" applyFont="1" applyFill="1" applyBorder="1" applyAlignment="1" applyProtection="1">
      <alignment vertical="center"/>
      <protection hidden="1"/>
    </xf>
    <xf numFmtId="0" fontId="1" fillId="4" borderId="29" xfId="0" applyFont="1" applyFill="1" applyBorder="1" applyAlignment="1" applyProtection="1">
      <alignment vertical="center"/>
      <protection hidden="1"/>
    </xf>
    <xf numFmtId="0" fontId="1" fillId="4" borderId="30" xfId="0" applyFont="1" applyFill="1" applyBorder="1" applyAlignment="1" applyProtection="1">
      <alignment vertical="center"/>
      <protection hidden="1"/>
    </xf>
    <xf numFmtId="0" fontId="6" fillId="4" borderId="29" xfId="0" applyFont="1" applyFill="1" applyBorder="1" applyAlignment="1" applyProtection="1">
      <alignment horizontal="center" vertical="center"/>
      <protection hidden="1"/>
    </xf>
    <xf numFmtId="0" fontId="6" fillId="4" borderId="30" xfId="0" applyFont="1" applyFill="1" applyBorder="1" applyAlignment="1" applyProtection="1">
      <alignment horizontal="center" vertical="center"/>
      <protection hidden="1"/>
    </xf>
    <xf numFmtId="0" fontId="0" fillId="4" borderId="2" xfId="0" applyFont="1" applyFill="1" applyBorder="1" applyAlignment="1" applyProtection="1">
      <alignment horizontal="left" vertical="center"/>
      <protection hidden="1"/>
    </xf>
    <xf numFmtId="0" fontId="0" fillId="4" borderId="30" xfId="0" applyFont="1" applyFill="1" applyBorder="1" applyAlignment="1" applyProtection="1">
      <alignment horizontal="left" vertical="center"/>
      <protection hidden="1"/>
    </xf>
    <xf numFmtId="0" fontId="0" fillId="4" borderId="2" xfId="0" applyFill="1" applyBorder="1" applyAlignment="1" applyProtection="1">
      <alignment vertical="center"/>
      <protection hidden="1"/>
    </xf>
    <xf numFmtId="0" fontId="0" fillId="4" borderId="30" xfId="0" applyFill="1" applyBorder="1" applyAlignment="1" applyProtection="1">
      <alignment vertical="center"/>
      <protection hidden="1"/>
    </xf>
    <xf numFmtId="0" fontId="0" fillId="4" borderId="2" xfId="0" applyFill="1" applyBorder="1" applyAlignment="1" applyProtection="1">
      <protection locked="0" hidden="1"/>
    </xf>
    <xf numFmtId="0" fontId="0" fillId="4" borderId="16" xfId="0" applyFill="1" applyBorder="1" applyAlignment="1" applyProtection="1">
      <protection locked="0" hidden="1"/>
    </xf>
    <xf numFmtId="0" fontId="0" fillId="4" borderId="30" xfId="0" applyFill="1" applyBorder="1" applyAlignment="1" applyProtection="1">
      <protection locked="0" hidden="1"/>
    </xf>
    <xf numFmtId="0" fontId="0" fillId="4" borderId="33" xfId="0" applyFill="1" applyBorder="1" applyAlignment="1" applyProtection="1">
      <protection locked="0" hidden="1"/>
    </xf>
    <xf numFmtId="0" fontId="0" fillId="4" borderId="2" xfId="0" applyFont="1" applyFill="1" applyBorder="1" applyAlignment="1" applyProtection="1">
      <alignment horizontal="center" vertical="center"/>
      <protection hidden="1"/>
    </xf>
    <xf numFmtId="0" fontId="0" fillId="4" borderId="30" xfId="0" applyFont="1" applyFill="1" applyBorder="1" applyAlignment="1" applyProtection="1">
      <alignment horizontal="center" vertical="center"/>
      <protection hidden="1"/>
    </xf>
    <xf numFmtId="0" fontId="12" fillId="0" borderId="2" xfId="0" applyFont="1" applyFill="1" applyBorder="1" applyAlignment="1" applyProtection="1">
      <alignment horizontal="center" vertical="center"/>
      <protection hidden="1"/>
    </xf>
    <xf numFmtId="0" fontId="12" fillId="0" borderId="30" xfId="0" applyFont="1" applyFill="1" applyBorder="1" applyAlignment="1" applyProtection="1">
      <alignment horizontal="center" vertical="center"/>
      <protection hidden="1"/>
    </xf>
    <xf numFmtId="0" fontId="6" fillId="0" borderId="2" xfId="0" applyFont="1" applyFill="1" applyBorder="1" applyAlignment="1" applyProtection="1">
      <alignment vertical="center"/>
      <protection locked="0" hidden="1"/>
    </xf>
    <xf numFmtId="0" fontId="6" fillId="0" borderId="30" xfId="0" applyFont="1" applyFill="1" applyBorder="1" applyAlignment="1" applyProtection="1">
      <alignment vertical="center"/>
      <protection locked="0" hidden="1"/>
    </xf>
    <xf numFmtId="0" fontId="6" fillId="0" borderId="2" xfId="0" applyFont="1" applyFill="1" applyBorder="1" applyAlignment="1" applyProtection="1">
      <alignment horizontal="center" vertical="center"/>
      <protection hidden="1"/>
    </xf>
    <xf numFmtId="0" fontId="6" fillId="0" borderId="3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0" fillId="4" borderId="2" xfId="0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 applyProtection="1">
      <alignment horizontal="center" vertical="center"/>
      <protection hidden="1"/>
    </xf>
    <xf numFmtId="0" fontId="6" fillId="4" borderId="3" xfId="0" applyFont="1" applyFill="1" applyBorder="1" applyAlignment="1" applyProtection="1">
      <alignment horizontal="center" vertical="center"/>
      <protection hidden="1"/>
    </xf>
    <xf numFmtId="0" fontId="0" fillId="4" borderId="0" xfId="0" applyFill="1" applyBorder="1" applyAlignment="1" applyProtection="1">
      <alignment horizontal="center" vertical="center"/>
      <protection hidden="1"/>
    </xf>
    <xf numFmtId="0" fontId="0" fillId="4" borderId="10" xfId="0" applyFill="1" applyBorder="1" applyAlignment="1" applyProtection="1">
      <alignment horizontal="center" vertical="center"/>
      <protection hidden="1"/>
    </xf>
    <xf numFmtId="0" fontId="0" fillId="4" borderId="4" xfId="0" applyFill="1" applyBorder="1" applyAlignment="1" applyProtection="1">
      <alignment horizontal="center" vertical="center"/>
      <protection hidden="1"/>
    </xf>
    <xf numFmtId="0" fontId="0" fillId="4" borderId="13" xfId="0" applyFill="1" applyBorder="1" applyAlignment="1" applyProtection="1">
      <alignment horizontal="center" vertical="center"/>
      <protection hidden="1"/>
    </xf>
    <xf numFmtId="0" fontId="0" fillId="4" borderId="14" xfId="0" applyFill="1" applyBorder="1" applyAlignment="1" applyProtection="1">
      <alignment horizontal="center" vertical="center"/>
      <protection hidden="1"/>
    </xf>
    <xf numFmtId="0" fontId="14" fillId="4" borderId="39" xfId="0" applyFont="1" applyFill="1" applyBorder="1" applyAlignment="1" applyProtection="1">
      <alignment horizontal="center" vertical="center"/>
      <protection hidden="1"/>
    </xf>
    <xf numFmtId="0" fontId="14" fillId="4" borderId="40" xfId="0" applyFont="1" applyFill="1" applyBorder="1" applyAlignment="1" applyProtection="1">
      <alignment horizontal="center" vertical="center"/>
      <protection hidden="1"/>
    </xf>
    <xf numFmtId="0" fontId="15" fillId="4" borderId="40" xfId="0" applyFont="1" applyFill="1" applyBorder="1" applyAlignment="1" applyProtection="1">
      <alignment horizontal="center" vertical="center"/>
      <protection hidden="1"/>
    </xf>
    <xf numFmtId="0" fontId="15" fillId="4" borderId="41" xfId="0" applyFont="1" applyFill="1" applyBorder="1" applyAlignment="1" applyProtection="1">
      <protection hidden="1"/>
    </xf>
    <xf numFmtId="0" fontId="15" fillId="4" borderId="42" xfId="0" applyFont="1" applyFill="1" applyBorder="1" applyAlignment="1" applyProtection="1">
      <alignment horizontal="center" vertical="center"/>
      <protection hidden="1"/>
    </xf>
    <xf numFmtId="0" fontId="15" fillId="4" borderId="43" xfId="0" applyFont="1" applyFill="1" applyBorder="1" applyAlignment="1" applyProtection="1">
      <alignment horizontal="center" vertical="center"/>
      <protection hidden="1"/>
    </xf>
    <xf numFmtId="0" fontId="15" fillId="4" borderId="44" xfId="0" applyFont="1" applyFill="1" applyBorder="1" applyAlignment="1" applyProtection="1"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5" fillId="4" borderId="16" xfId="0" applyFont="1" applyFill="1" applyBorder="1" applyAlignment="1" applyProtection="1">
      <alignment horizontal="center" vertical="center"/>
      <protection hidden="1"/>
    </xf>
    <xf numFmtId="0" fontId="5" fillId="4" borderId="15" xfId="0" applyFont="1" applyFill="1" applyBorder="1" applyAlignment="1" applyProtection="1">
      <protection hidden="1"/>
    </xf>
    <xf numFmtId="0" fontId="5" fillId="4" borderId="2" xfId="0" applyFont="1" applyFill="1" applyBorder="1" applyAlignment="1" applyProtection="1">
      <protection hidden="1"/>
    </xf>
    <xf numFmtId="0" fontId="0" fillId="4" borderId="2" xfId="0" applyFill="1" applyBorder="1" applyAlignment="1" applyProtection="1">
      <protection hidden="1"/>
    </xf>
    <xf numFmtId="0" fontId="0" fillId="4" borderId="16" xfId="0" applyFill="1" applyBorder="1" applyAlignment="1" applyProtection="1">
      <protection hidden="1"/>
    </xf>
    <xf numFmtId="0" fontId="1" fillId="4" borderId="2" xfId="0" applyFont="1" applyFill="1" applyBorder="1" applyAlignment="1" applyProtection="1">
      <alignment horizontal="left" vertical="center"/>
      <protection hidden="1"/>
    </xf>
    <xf numFmtId="0" fontId="1" fillId="4" borderId="13" xfId="0" applyFont="1" applyFill="1" applyBorder="1" applyAlignment="1" applyProtection="1">
      <alignment horizontal="left" vertical="center"/>
      <protection hidden="1"/>
    </xf>
    <xf numFmtId="0" fontId="0" fillId="4" borderId="2" xfId="0" applyFill="1" applyBorder="1" applyAlignment="1" applyProtection="1">
      <alignment horizontal="left" vertical="center"/>
      <protection locked="0" hidden="1"/>
    </xf>
    <xf numFmtId="0" fontId="0" fillId="4" borderId="13" xfId="0" applyFill="1" applyBorder="1" applyAlignment="1" applyProtection="1">
      <alignment horizontal="left" vertical="center"/>
      <protection locked="0" hidden="1"/>
    </xf>
    <xf numFmtId="0" fontId="6" fillId="0" borderId="13" xfId="0" applyFont="1" applyFill="1" applyBorder="1" applyAlignment="1" applyProtection="1">
      <alignment vertical="center"/>
      <protection locked="0" hidden="1"/>
    </xf>
    <xf numFmtId="49" fontId="1" fillId="4" borderId="13" xfId="0" applyNumberFormat="1" applyFont="1" applyFill="1" applyBorder="1" applyAlignment="1" applyProtection="1">
      <alignment horizontal="right"/>
      <protection locked="0" hidden="1"/>
    </xf>
    <xf numFmtId="49" fontId="1" fillId="0" borderId="13" xfId="0" applyNumberFormat="1" applyFont="1" applyFill="1" applyBorder="1" applyAlignment="1" applyProtection="1">
      <alignment horizontal="right" vertical="center"/>
      <protection locked="0" hidden="1"/>
    </xf>
    <xf numFmtId="0" fontId="11" fillId="4" borderId="15" xfId="0" applyFont="1" applyFill="1" applyBorder="1" applyAlignment="1" applyProtection="1">
      <alignment horizontal="distributed" vertical="top"/>
      <protection hidden="1"/>
    </xf>
    <xf numFmtId="0" fontId="11" fillId="4" borderId="2" xfId="0" applyFont="1" applyFill="1" applyBorder="1" applyAlignment="1" applyProtection="1">
      <alignment horizontal="distributed" vertical="top"/>
      <protection hidden="1"/>
    </xf>
    <xf numFmtId="0" fontId="11" fillId="4" borderId="4" xfId="0" applyFont="1" applyFill="1" applyBorder="1" applyAlignment="1" applyProtection="1">
      <alignment horizontal="distributed" vertical="top"/>
      <protection hidden="1"/>
    </xf>
    <xf numFmtId="0" fontId="11" fillId="4" borderId="13" xfId="0" applyFont="1" applyFill="1" applyBorder="1" applyAlignment="1" applyProtection="1">
      <alignment horizontal="distributed" vertical="top"/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0" fillId="4" borderId="13" xfId="0" applyFill="1" applyBorder="1" applyAlignment="1" applyProtection="1">
      <alignment vertical="center"/>
      <protection hidden="1"/>
    </xf>
    <xf numFmtId="178" fontId="27" fillId="4" borderId="0" xfId="0" applyNumberFormat="1" applyFont="1" applyFill="1" applyBorder="1" applyAlignment="1" applyProtection="1">
      <alignment vertical="center"/>
      <protection hidden="1"/>
    </xf>
    <xf numFmtId="178" fontId="27" fillId="4" borderId="13" xfId="0" applyNumberFormat="1" applyFont="1" applyFill="1" applyBorder="1" applyAlignment="1" applyProtection="1">
      <alignment vertical="center"/>
      <protection hidden="1"/>
    </xf>
    <xf numFmtId="0" fontId="0" fillId="4" borderId="10" xfId="0" applyFill="1" applyBorder="1" applyAlignment="1" applyProtection="1">
      <alignment vertical="center"/>
      <protection hidden="1"/>
    </xf>
    <xf numFmtId="0" fontId="0" fillId="4" borderId="14" xfId="0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/>
      <protection locked="0" hidden="1"/>
    </xf>
    <xf numFmtId="0" fontId="0" fillId="4" borderId="13" xfId="0" applyFill="1" applyBorder="1" applyAlignment="1" applyProtection="1">
      <alignment horizontal="right"/>
      <protection locked="0" hidden="1"/>
    </xf>
    <xf numFmtId="0" fontId="0" fillId="4" borderId="14" xfId="0" applyFill="1" applyBorder="1" applyAlignment="1" applyProtection="1">
      <alignment horizontal="right"/>
      <protection locked="0" hidden="1"/>
    </xf>
    <xf numFmtId="0" fontId="0" fillId="4" borderId="13" xfId="0" applyFill="1" applyBorder="1" applyAlignment="1" applyProtection="1">
      <protection hidden="1"/>
    </xf>
    <xf numFmtId="0" fontId="0" fillId="4" borderId="14" xfId="0" applyFill="1" applyBorder="1" applyAlignment="1" applyProtection="1">
      <protection hidden="1"/>
    </xf>
    <xf numFmtId="0" fontId="0" fillId="0" borderId="2" xfId="0" applyFill="1" applyBorder="1" applyAlignment="1" applyProtection="1">
      <protection locked="0" hidden="1"/>
    </xf>
    <xf numFmtId="0" fontId="0" fillId="0" borderId="16" xfId="0" applyFill="1" applyBorder="1" applyAlignment="1" applyProtection="1">
      <protection locked="0" hidden="1"/>
    </xf>
    <xf numFmtId="0" fontId="0" fillId="0" borderId="13" xfId="0" applyFill="1" applyBorder="1" applyAlignment="1" applyProtection="1">
      <protection locked="0" hidden="1"/>
    </xf>
    <xf numFmtId="0" fontId="0" fillId="0" borderId="14" xfId="0" applyFill="1" applyBorder="1" applyAlignment="1" applyProtection="1">
      <protection locked="0" hidden="1"/>
    </xf>
    <xf numFmtId="0" fontId="0" fillId="4" borderId="2" xfId="0" applyFill="1" applyBorder="1" applyAlignment="1" applyProtection="1">
      <alignment horizontal="center" vertical="center"/>
      <protection locked="0" hidden="1"/>
    </xf>
    <xf numFmtId="0" fontId="0" fillId="4" borderId="13" xfId="0" applyFill="1" applyBorder="1" applyAlignment="1" applyProtection="1">
      <alignment horizontal="center" vertical="center"/>
      <protection locked="0" hidden="1"/>
    </xf>
    <xf numFmtId="0" fontId="6" fillId="4" borderId="16" xfId="0" applyFont="1" applyFill="1" applyBorder="1" applyAlignment="1" applyProtection="1">
      <alignment horizontal="center" vertical="center"/>
      <protection hidden="1"/>
    </xf>
    <xf numFmtId="0" fontId="6" fillId="4" borderId="4" xfId="0" applyFont="1" applyFill="1" applyBorder="1" applyAlignment="1" applyProtection="1">
      <alignment horizontal="center" vertical="center"/>
      <protection hidden="1"/>
    </xf>
    <xf numFmtId="0" fontId="6" fillId="4" borderId="13" xfId="0" applyFont="1" applyFill="1" applyBorder="1" applyAlignment="1" applyProtection="1">
      <alignment horizontal="center" vertical="center"/>
      <protection hidden="1"/>
    </xf>
    <xf numFmtId="0" fontId="6" fillId="4" borderId="14" xfId="0" applyFont="1" applyFill="1" applyBorder="1" applyAlignment="1" applyProtection="1">
      <alignment horizontal="center" vertical="center"/>
      <protection hidden="1"/>
    </xf>
    <xf numFmtId="179" fontId="5" fillId="0" borderId="15" xfId="0" applyNumberFormat="1" applyFont="1" applyFill="1" applyBorder="1" applyAlignment="1" applyProtection="1">
      <alignment horizontal="center" vertical="center"/>
      <protection locked="0" hidden="1"/>
    </xf>
    <xf numFmtId="179" fontId="5" fillId="0" borderId="2" xfId="0" applyNumberFormat="1" applyFont="1" applyFill="1" applyBorder="1" applyAlignment="1" applyProtection="1">
      <alignment horizontal="center" vertical="center"/>
      <protection locked="0" hidden="1"/>
    </xf>
    <xf numFmtId="179" fontId="5" fillId="0" borderId="16" xfId="0" applyNumberFormat="1" applyFont="1" applyFill="1" applyBorder="1" applyAlignment="1" applyProtection="1">
      <alignment horizontal="center" vertical="center"/>
      <protection locked="0" hidden="1"/>
    </xf>
    <xf numFmtId="179" fontId="5" fillId="0" borderId="4" xfId="0" applyNumberFormat="1" applyFont="1" applyFill="1" applyBorder="1" applyAlignment="1" applyProtection="1">
      <alignment horizontal="center" vertical="center"/>
      <protection locked="0" hidden="1"/>
    </xf>
    <xf numFmtId="179" fontId="5" fillId="0" borderId="13" xfId="0" applyNumberFormat="1" applyFont="1" applyFill="1" applyBorder="1" applyAlignment="1" applyProtection="1">
      <alignment horizontal="center" vertical="center"/>
      <protection locked="0" hidden="1"/>
    </xf>
    <xf numFmtId="179" fontId="5" fillId="0" borderId="14" xfId="0" applyNumberFormat="1" applyFont="1" applyFill="1" applyBorder="1" applyAlignment="1" applyProtection="1">
      <alignment horizontal="center" vertical="center"/>
      <protection locked="0" hidden="1"/>
    </xf>
    <xf numFmtId="0" fontId="2" fillId="4" borderId="2" xfId="0" applyFont="1" applyFill="1" applyBorder="1" applyAlignment="1" applyProtection="1">
      <alignment vertical="center"/>
      <protection hidden="1"/>
    </xf>
    <xf numFmtId="0" fontId="2" fillId="4" borderId="30" xfId="0" applyFont="1" applyFill="1" applyBorder="1" applyAlignment="1" applyProtection="1">
      <alignment vertical="center"/>
      <protection hidden="1"/>
    </xf>
    <xf numFmtId="49" fontId="6" fillId="0" borderId="35" xfId="0" applyNumberFormat="1" applyFont="1" applyFill="1" applyBorder="1" applyProtection="1">
      <protection locked="0" hidden="1"/>
    </xf>
    <xf numFmtId="49" fontId="6" fillId="0" borderId="36" xfId="0" applyNumberFormat="1" applyFont="1" applyFill="1" applyBorder="1" applyProtection="1">
      <protection locked="0" hidden="1"/>
    </xf>
    <xf numFmtId="49" fontId="6" fillId="0" borderId="37" xfId="0" applyNumberFormat="1" applyFont="1" applyFill="1" applyBorder="1" applyProtection="1">
      <protection locked="0" hidden="1"/>
    </xf>
    <xf numFmtId="49" fontId="6" fillId="0" borderId="38" xfId="0" applyNumberFormat="1" applyFont="1" applyFill="1" applyBorder="1" applyProtection="1">
      <protection locked="0" hidden="1"/>
    </xf>
    <xf numFmtId="0" fontId="1" fillId="4" borderId="2" xfId="0" applyFont="1" applyFill="1" applyBorder="1" applyAlignment="1" applyProtection="1">
      <alignment vertical="center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0" fontId="1" fillId="4" borderId="13" xfId="0" applyFont="1" applyFill="1" applyBorder="1" applyAlignment="1" applyProtection="1">
      <alignment vertical="center"/>
      <protection hidden="1"/>
    </xf>
    <xf numFmtId="0" fontId="5" fillId="4" borderId="3" xfId="0" applyFont="1" applyFill="1" applyBorder="1" applyAlignment="1" applyProtection="1">
      <alignment vertical="center"/>
      <protection hidden="1"/>
    </xf>
    <xf numFmtId="0" fontId="5" fillId="4" borderId="0" xfId="0" applyFont="1" applyFill="1" applyBorder="1" applyAlignment="1" applyProtection="1">
      <alignment vertical="center"/>
      <protection hidden="1"/>
    </xf>
    <xf numFmtId="0" fontId="5" fillId="4" borderId="4" xfId="0" applyFont="1" applyFill="1" applyBorder="1" applyAlignment="1" applyProtection="1">
      <alignment vertical="center"/>
      <protection hidden="1"/>
    </xf>
    <xf numFmtId="0" fontId="5" fillId="4" borderId="13" xfId="0" applyFont="1" applyFill="1" applyBorder="1" applyAlignment="1" applyProtection="1">
      <alignment vertical="center"/>
      <protection hidden="1"/>
    </xf>
    <xf numFmtId="49" fontId="27" fillId="0" borderId="0" xfId="0" applyNumberFormat="1" applyFont="1" applyFill="1" applyBorder="1" applyAlignment="1" applyProtection="1">
      <alignment vertical="center"/>
      <protection locked="0" hidden="1"/>
    </xf>
    <xf numFmtId="49" fontId="27" fillId="0" borderId="13" xfId="0" applyNumberFormat="1" applyFont="1" applyFill="1" applyBorder="1" applyAlignment="1" applyProtection="1">
      <alignment vertical="center"/>
      <protection locked="0" hidden="1"/>
    </xf>
    <xf numFmtId="0" fontId="0" fillId="4" borderId="45" xfId="0" applyFill="1" applyBorder="1" applyAlignment="1" applyProtection="1">
      <alignment vertical="center"/>
      <protection hidden="1"/>
    </xf>
    <xf numFmtId="0" fontId="0" fillId="4" borderId="11" xfId="0" applyFill="1" applyBorder="1" applyAlignment="1" applyProtection="1">
      <alignment vertical="center"/>
      <protection hidden="1"/>
    </xf>
    <xf numFmtId="0" fontId="5" fillId="4" borderId="46" xfId="0" applyFont="1" applyFill="1" applyBorder="1" applyAlignment="1" applyProtection="1">
      <alignment vertical="center"/>
      <protection hidden="1"/>
    </xf>
    <xf numFmtId="0" fontId="5" fillId="4" borderId="17" xfId="0" applyFont="1" applyFill="1" applyBorder="1" applyAlignment="1" applyProtection="1">
      <alignment vertical="center"/>
      <protection hidden="1"/>
    </xf>
    <xf numFmtId="0" fontId="0" fillId="4" borderId="47" xfId="0" applyFill="1" applyBorder="1" applyAlignment="1" applyProtection="1">
      <alignment horizontal="left" vertical="center"/>
      <protection locked="0" hidden="1"/>
    </xf>
    <xf numFmtId="0" fontId="0" fillId="4" borderId="11" xfId="0" applyFill="1" applyBorder="1" applyAlignment="1" applyProtection="1">
      <alignment horizontal="left" vertical="center"/>
      <protection locked="0" hidden="1"/>
    </xf>
    <xf numFmtId="49" fontId="0" fillId="0" borderId="2" xfId="0" applyNumberFormat="1" applyFill="1" applyBorder="1" applyAlignment="1" applyProtection="1">
      <alignment horizontal="right" vertical="center"/>
      <protection locked="0" hidden="1"/>
    </xf>
    <xf numFmtId="49" fontId="0" fillId="0" borderId="13" xfId="0" applyNumberFormat="1" applyFill="1" applyBorder="1" applyAlignment="1" applyProtection="1">
      <alignment horizontal="right" vertical="center"/>
      <protection locked="0" hidden="1"/>
    </xf>
    <xf numFmtId="0" fontId="5" fillId="4" borderId="15" xfId="0" applyFont="1" applyFill="1" applyBorder="1" applyAlignment="1" applyProtection="1">
      <alignment vertical="center"/>
      <protection hidden="1"/>
    </xf>
    <xf numFmtId="0" fontId="5" fillId="4" borderId="2" xfId="0" applyFont="1" applyFill="1" applyBorder="1" applyAlignment="1" applyProtection="1">
      <alignment vertical="center"/>
      <protection hidden="1"/>
    </xf>
    <xf numFmtId="0" fontId="0" fillId="4" borderId="29" xfId="0" applyFont="1" applyFill="1" applyBorder="1" applyAlignment="1" applyProtection="1">
      <alignment horizontal="left" vertical="center"/>
      <protection hidden="1"/>
    </xf>
    <xf numFmtId="0" fontId="0" fillId="4" borderId="29" xfId="0" applyNumberFormat="1" applyFill="1" applyBorder="1" applyAlignment="1" applyProtection="1">
      <alignment horizontal="left" vertical="center"/>
      <protection hidden="1"/>
    </xf>
    <xf numFmtId="0" fontId="0" fillId="4" borderId="13" xfId="0" applyNumberFormat="1" applyFill="1" applyBorder="1" applyAlignment="1" applyProtection="1">
      <alignment horizontal="left" vertical="center"/>
      <protection hidden="1"/>
    </xf>
    <xf numFmtId="49" fontId="12" fillId="0" borderId="29" xfId="0" applyNumberFormat="1" applyFont="1" applyFill="1" applyBorder="1" applyAlignment="1" applyProtection="1">
      <alignment horizontal="center" vertical="center"/>
      <protection locked="0" hidden="1"/>
    </xf>
    <xf numFmtId="49" fontId="12" fillId="0" borderId="30" xfId="0" applyNumberFormat="1" applyFont="1" applyFill="1" applyBorder="1" applyAlignment="1" applyProtection="1">
      <alignment horizontal="center" vertical="center"/>
      <protection locked="0" hidden="1"/>
    </xf>
    <xf numFmtId="49" fontId="0" fillId="4" borderId="29" xfId="0" applyNumberFormat="1" applyFill="1" applyBorder="1" applyAlignment="1" applyProtection="1">
      <alignment horizontal="left" vertical="center"/>
      <protection hidden="1"/>
    </xf>
    <xf numFmtId="49" fontId="0" fillId="4" borderId="30" xfId="0" applyNumberFormat="1" applyFill="1" applyBorder="1" applyAlignment="1" applyProtection="1">
      <alignment horizontal="left" vertical="center"/>
      <protection hidden="1"/>
    </xf>
    <xf numFmtId="0" fontId="12" fillId="0" borderId="29" xfId="0" applyFont="1" applyFill="1" applyBorder="1" applyAlignment="1" applyProtection="1">
      <alignment vertical="center"/>
      <protection locked="0" hidden="1"/>
    </xf>
    <xf numFmtId="0" fontId="12" fillId="0" borderId="30" xfId="0" applyFont="1" applyFill="1" applyBorder="1" applyAlignment="1" applyProtection="1">
      <alignment vertical="center"/>
      <protection locked="0" hidden="1"/>
    </xf>
    <xf numFmtId="0" fontId="0" fillId="4" borderId="16" xfId="0" applyFill="1" applyBorder="1" applyAlignment="1" applyProtection="1">
      <alignment vertical="center"/>
      <protection hidden="1"/>
    </xf>
    <xf numFmtId="0" fontId="27" fillId="0" borderId="2" xfId="0" quotePrefix="1" applyFont="1" applyFill="1" applyBorder="1" applyAlignment="1" applyProtection="1">
      <alignment horizontal="center" vertical="center"/>
      <protection locked="0" hidden="1"/>
    </xf>
    <xf numFmtId="0" fontId="27" fillId="0" borderId="2" xfId="0" applyFont="1" applyFill="1" applyBorder="1" applyAlignment="1" applyProtection="1">
      <alignment horizontal="center" vertical="center"/>
      <protection locked="0" hidden="1"/>
    </xf>
    <xf numFmtId="0" fontId="27" fillId="0" borderId="13" xfId="0" applyFont="1" applyFill="1" applyBorder="1" applyAlignment="1" applyProtection="1">
      <alignment horizontal="center" vertical="center"/>
      <protection locked="0" hidden="1"/>
    </xf>
    <xf numFmtId="0" fontId="6" fillId="4" borderId="20" xfId="0" applyFont="1" applyFill="1" applyBorder="1" applyAlignment="1" applyProtection="1">
      <alignment horizontal="center" vertical="center"/>
      <protection hidden="1"/>
    </xf>
    <xf numFmtId="0" fontId="0" fillId="4" borderId="23" xfId="0" applyFill="1" applyBorder="1" applyAlignment="1" applyProtection="1">
      <protection hidden="1"/>
    </xf>
    <xf numFmtId="0" fontId="0" fillId="4" borderId="50" xfId="0" applyFill="1" applyBorder="1" applyAlignment="1" applyProtection="1">
      <protection hidden="1"/>
    </xf>
    <xf numFmtId="0" fontId="0" fillId="4" borderId="20" xfId="0" applyFill="1" applyBorder="1" applyAlignment="1" applyProtection="1"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6" fillId="4" borderId="10" xfId="0" applyFont="1" applyFill="1" applyBorder="1" applyAlignment="1" applyProtection="1">
      <alignment horizontal="center" vertical="center"/>
      <protection hidden="1"/>
    </xf>
    <xf numFmtId="0" fontId="0" fillId="4" borderId="0" xfId="0" applyFont="1" applyFill="1" applyBorder="1" applyAlignment="1" applyProtection="1">
      <alignment horizontal="left" vertical="center"/>
      <protection hidden="1"/>
    </xf>
    <xf numFmtId="49" fontId="0" fillId="0" borderId="2" xfId="0" applyNumberFormat="1" applyFill="1" applyBorder="1" applyAlignment="1" applyProtection="1">
      <alignment vertical="center"/>
      <protection locked="0" hidden="1"/>
    </xf>
    <xf numFmtId="49" fontId="0" fillId="0" borderId="13" xfId="0" applyNumberFormat="1" applyFill="1" applyBorder="1" applyAlignment="1" applyProtection="1">
      <alignment vertical="center"/>
      <protection locked="0" hidden="1"/>
    </xf>
    <xf numFmtId="0" fontId="12" fillId="4" borderId="29" xfId="0" applyFont="1" applyFill="1" applyBorder="1" applyAlignment="1" applyProtection="1">
      <alignment horizontal="center" vertical="center"/>
      <protection hidden="1"/>
    </xf>
    <xf numFmtId="0" fontId="12" fillId="4" borderId="30" xfId="0" applyFont="1" applyFill="1" applyBorder="1" applyAlignment="1" applyProtection="1">
      <alignment horizontal="center" vertical="center"/>
      <protection hidden="1"/>
    </xf>
    <xf numFmtId="0" fontId="12" fillId="0" borderId="2" xfId="0" applyFont="1" applyFill="1" applyBorder="1" applyAlignment="1" applyProtection="1">
      <alignment vertical="center" shrinkToFit="1"/>
      <protection locked="0" hidden="1"/>
    </xf>
    <xf numFmtId="0" fontId="12" fillId="0" borderId="30" xfId="0" applyFont="1" applyFill="1" applyBorder="1" applyAlignment="1" applyProtection="1">
      <alignment vertical="center" shrinkToFit="1"/>
      <protection locked="0" hidden="1"/>
    </xf>
    <xf numFmtId="0" fontId="0" fillId="4" borderId="29" xfId="0" applyFont="1" applyFill="1" applyBorder="1" applyAlignment="1" applyProtection="1">
      <alignment horizontal="center" vertical="center"/>
      <protection hidden="1"/>
    </xf>
    <xf numFmtId="0" fontId="1" fillId="4" borderId="29" xfId="0" applyFont="1" applyFill="1" applyBorder="1" applyAlignment="1" applyProtection="1">
      <alignment horizontal="center" vertical="center"/>
      <protection hidden="1"/>
    </xf>
    <xf numFmtId="0" fontId="1" fillId="4" borderId="30" xfId="0" applyFont="1" applyFill="1" applyBorder="1" applyAlignment="1" applyProtection="1">
      <alignment horizontal="center" vertical="center"/>
      <protection hidden="1"/>
    </xf>
    <xf numFmtId="0" fontId="11" fillId="4" borderId="15" xfId="0" applyFont="1" applyFill="1" applyBorder="1" applyAlignment="1" applyProtection="1">
      <alignment horizontal="left" vertical="top"/>
      <protection hidden="1"/>
    </xf>
    <xf numFmtId="0" fontId="6" fillId="4" borderId="2" xfId="0" applyFont="1" applyFill="1" applyBorder="1" applyAlignment="1" applyProtection="1">
      <protection hidden="1"/>
    </xf>
    <xf numFmtId="0" fontId="6" fillId="4" borderId="16" xfId="0" applyFont="1" applyFill="1" applyBorder="1" applyAlignment="1" applyProtection="1">
      <protection hidden="1"/>
    </xf>
    <xf numFmtId="0" fontId="6" fillId="4" borderId="3" xfId="0" applyFont="1" applyFill="1" applyBorder="1" applyAlignment="1" applyProtection="1">
      <protection hidden="1"/>
    </xf>
    <xf numFmtId="0" fontId="6" fillId="4" borderId="0" xfId="0" applyFont="1" applyFill="1" applyBorder="1" applyAlignment="1" applyProtection="1">
      <protection hidden="1"/>
    </xf>
    <xf numFmtId="0" fontId="6" fillId="4" borderId="10" xfId="0" applyFont="1" applyFill="1" applyBorder="1" applyAlignment="1" applyProtection="1">
      <protection hidden="1"/>
    </xf>
    <xf numFmtId="0" fontId="6" fillId="4" borderId="4" xfId="0" applyFont="1" applyFill="1" applyBorder="1" applyAlignment="1" applyProtection="1">
      <protection hidden="1"/>
    </xf>
    <xf numFmtId="0" fontId="6" fillId="4" borderId="13" xfId="0" applyFont="1" applyFill="1" applyBorder="1" applyAlignment="1" applyProtection="1">
      <protection hidden="1"/>
    </xf>
    <xf numFmtId="0" fontId="6" fillId="4" borderId="14" xfId="0" applyFont="1" applyFill="1" applyBorder="1" applyAlignment="1" applyProtection="1">
      <protection hidden="1"/>
    </xf>
    <xf numFmtId="0" fontId="11" fillId="4" borderId="2" xfId="0" applyFont="1" applyFill="1" applyBorder="1" applyAlignment="1" applyProtection="1">
      <alignment horizontal="left" vertical="top"/>
      <protection hidden="1"/>
    </xf>
    <xf numFmtId="0" fontId="0" fillId="4" borderId="3" xfId="0" applyFill="1" applyBorder="1" applyAlignment="1" applyProtection="1">
      <protection hidden="1"/>
    </xf>
    <xf numFmtId="0" fontId="0" fillId="4" borderId="0" xfId="0" applyFill="1" applyBorder="1" applyAlignment="1" applyProtection="1">
      <protection hidden="1"/>
    </xf>
    <xf numFmtId="0" fontId="0" fillId="4" borderId="10" xfId="0" applyFill="1" applyBorder="1" applyAlignment="1" applyProtection="1">
      <protection hidden="1"/>
    </xf>
    <xf numFmtId="0" fontId="0" fillId="4" borderId="4" xfId="0" applyFill="1" applyBorder="1" applyAlignment="1" applyProtection="1">
      <protection hidden="1"/>
    </xf>
    <xf numFmtId="0" fontId="0" fillId="4" borderId="0" xfId="0" applyFill="1" applyAlignment="1" applyProtection="1">
      <protection hidden="1"/>
    </xf>
    <xf numFmtId="0" fontId="20" fillId="4" borderId="15" xfId="0" applyFont="1" applyFill="1" applyBorder="1" applyAlignment="1" applyProtection="1">
      <alignment horizontal="left" vertical="top"/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hidden="1"/>
    </xf>
    <xf numFmtId="0" fontId="6" fillId="4" borderId="48" xfId="0" applyFont="1" applyFill="1" applyBorder="1" applyAlignment="1" applyProtection="1">
      <alignment horizontal="center"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0" fillId="4" borderId="23" xfId="0" applyFill="1" applyBorder="1" applyAlignment="1" applyProtection="1">
      <alignment horizontal="center"/>
      <protection hidden="1"/>
    </xf>
    <xf numFmtId="0" fontId="0" fillId="4" borderId="50" xfId="0" applyFill="1" applyBorder="1" applyAlignment="1" applyProtection="1">
      <alignment horizontal="center"/>
      <protection hidden="1"/>
    </xf>
    <xf numFmtId="0" fontId="0" fillId="4" borderId="20" xfId="0" applyFill="1" applyBorder="1" applyAlignment="1" applyProtection="1">
      <alignment horizontal="center"/>
      <protection hidden="1"/>
    </xf>
    <xf numFmtId="49" fontId="2" fillId="0" borderId="2" xfId="0" applyNumberFormat="1" applyFont="1" applyFill="1" applyBorder="1" applyAlignment="1" applyProtection="1">
      <alignment vertical="center"/>
      <protection locked="0" hidden="1"/>
    </xf>
    <xf numFmtId="49" fontId="2" fillId="0" borderId="13" xfId="0" applyNumberFormat="1" applyFont="1" applyFill="1" applyBorder="1" applyAlignment="1" applyProtection="1">
      <alignment vertical="center"/>
      <protection locked="0" hidden="1"/>
    </xf>
    <xf numFmtId="0" fontId="21" fillId="0" borderId="3" xfId="0" applyFont="1" applyFill="1" applyBorder="1" applyAlignment="1" applyProtection="1">
      <alignment vertical="top" wrapText="1"/>
      <protection locked="0" hidden="1"/>
    </xf>
    <xf numFmtId="0" fontId="21" fillId="0" borderId="0" xfId="0" applyFont="1" applyFill="1" applyBorder="1" applyAlignment="1" applyProtection="1">
      <alignment vertical="top" wrapText="1"/>
      <protection locked="0" hidden="1"/>
    </xf>
    <xf numFmtId="0" fontId="21" fillId="0" borderId="10" xfId="0" applyFont="1" applyFill="1" applyBorder="1" applyAlignment="1" applyProtection="1">
      <alignment vertical="top" wrapText="1"/>
      <protection locked="0" hidden="1"/>
    </xf>
    <xf numFmtId="0" fontId="21" fillId="0" borderId="4" xfId="0" applyFont="1" applyFill="1" applyBorder="1" applyAlignment="1" applyProtection="1">
      <alignment vertical="top" wrapText="1"/>
      <protection locked="0" hidden="1"/>
    </xf>
    <xf numFmtId="0" fontId="21" fillId="0" borderId="13" xfId="0" applyFont="1" applyFill="1" applyBorder="1" applyAlignment="1" applyProtection="1">
      <alignment vertical="top" wrapText="1"/>
      <protection locked="0" hidden="1"/>
    </xf>
    <xf numFmtId="0" fontId="21" fillId="0" borderId="14" xfId="0" applyFont="1" applyFill="1" applyBorder="1" applyAlignment="1" applyProtection="1">
      <alignment vertical="top" wrapText="1"/>
      <protection locked="0" hidden="1"/>
    </xf>
    <xf numFmtId="0" fontId="6" fillId="4" borderId="2" xfId="0" applyFont="1" applyFill="1" applyBorder="1" applyProtection="1">
      <protection hidden="1"/>
    </xf>
    <xf numFmtId="0" fontId="6" fillId="4" borderId="16" xfId="0" applyFont="1" applyFill="1" applyBorder="1" applyProtection="1">
      <protection hidden="1"/>
    </xf>
    <xf numFmtId="0" fontId="21" fillId="4" borderId="0" xfId="0" applyFont="1" applyFill="1" applyBorder="1" applyAlignment="1" applyProtection="1">
      <alignment vertical="center"/>
      <protection hidden="1"/>
    </xf>
    <xf numFmtId="0" fontId="21" fillId="4" borderId="10" xfId="0" applyFont="1" applyFill="1" applyBorder="1" applyAlignment="1" applyProtection="1">
      <alignment vertical="center"/>
      <protection hidden="1"/>
    </xf>
    <xf numFmtId="0" fontId="21" fillId="4" borderId="13" xfId="0" applyFont="1" applyFill="1" applyBorder="1" applyAlignment="1" applyProtection="1">
      <alignment vertical="center"/>
      <protection hidden="1"/>
    </xf>
    <xf numFmtId="0" fontId="21" fillId="4" borderId="14" xfId="0" applyFont="1" applyFill="1" applyBorder="1" applyAlignment="1" applyProtection="1">
      <alignment vertical="center"/>
      <protection hidden="1"/>
    </xf>
    <xf numFmtId="0" fontId="21" fillId="4" borderId="2" xfId="0" applyFont="1" applyFill="1" applyBorder="1" applyAlignment="1" applyProtection="1">
      <alignment vertical="center"/>
    </xf>
    <xf numFmtId="0" fontId="21" fillId="4" borderId="16" xfId="0" applyFont="1" applyFill="1" applyBorder="1" applyAlignment="1" applyProtection="1">
      <alignment vertical="center"/>
    </xf>
    <xf numFmtId="0" fontId="6" fillId="4" borderId="15" xfId="0" applyFont="1" applyFill="1" applyBorder="1" applyAlignment="1" applyProtection="1">
      <alignment horizontal="distributed" vertical="center" wrapText="1" justifyLastLine="1"/>
      <protection hidden="1"/>
    </xf>
    <xf numFmtId="0" fontId="6" fillId="4" borderId="16" xfId="0" applyFont="1" applyFill="1" applyBorder="1" applyAlignment="1" applyProtection="1">
      <alignment horizontal="distributed" vertical="center" wrapText="1" justifyLastLine="1"/>
      <protection hidden="1"/>
    </xf>
    <xf numFmtId="0" fontId="6" fillId="4" borderId="3" xfId="0" applyFont="1" applyFill="1" applyBorder="1" applyAlignment="1" applyProtection="1">
      <alignment horizontal="distributed" vertical="center" wrapText="1" justifyLastLine="1"/>
      <protection hidden="1"/>
    </xf>
    <xf numFmtId="0" fontId="6" fillId="4" borderId="10" xfId="0" applyFont="1" applyFill="1" applyBorder="1" applyAlignment="1" applyProtection="1">
      <alignment horizontal="distributed" vertical="center" wrapText="1" justifyLastLine="1"/>
      <protection hidden="1"/>
    </xf>
    <xf numFmtId="0" fontId="0" fillId="4" borderId="3" xfId="0" applyFill="1" applyBorder="1" applyAlignment="1" applyProtection="1">
      <alignment horizontal="distributed" vertical="center" wrapText="1" justifyLastLine="1"/>
      <protection hidden="1"/>
    </xf>
    <xf numFmtId="0" fontId="0" fillId="4" borderId="10" xfId="0" applyFill="1" applyBorder="1" applyAlignment="1" applyProtection="1">
      <alignment horizontal="distributed" vertical="center" wrapText="1" justifyLastLine="1"/>
      <protection hidden="1"/>
    </xf>
    <xf numFmtId="0" fontId="0" fillId="4" borderId="4" xfId="0" applyFill="1" applyBorder="1" applyAlignment="1" applyProtection="1">
      <alignment horizontal="distributed" vertical="center" wrapText="1" justifyLastLine="1"/>
      <protection hidden="1"/>
    </xf>
    <xf numFmtId="0" fontId="0" fillId="4" borderId="14" xfId="0" applyFill="1" applyBorder="1" applyAlignment="1" applyProtection="1">
      <alignment horizontal="distributed" vertical="center" wrapText="1" justifyLastLine="1"/>
      <protection hidden="1"/>
    </xf>
    <xf numFmtId="0" fontId="5" fillId="4" borderId="20" xfId="0" applyFont="1" applyFill="1" applyBorder="1" applyAlignment="1" applyProtection="1">
      <alignment horizontal="center" vertical="center"/>
      <protection hidden="1"/>
    </xf>
    <xf numFmtId="0" fontId="0" fillId="4" borderId="23" xfId="0" applyFill="1" applyBorder="1" applyAlignment="1" applyProtection="1">
      <alignment horizontal="center" vertical="center"/>
      <protection hidden="1"/>
    </xf>
    <xf numFmtId="0" fontId="0" fillId="4" borderId="50" xfId="0" applyFill="1" applyBorder="1" applyAlignment="1" applyProtection="1">
      <alignment horizontal="center" vertical="center"/>
      <protection hidden="1"/>
    </xf>
    <xf numFmtId="0" fontId="5" fillId="4" borderId="15" xfId="0" applyFont="1" applyFill="1" applyBorder="1" applyAlignment="1" applyProtection="1">
      <alignment horizontal="center" vertical="center"/>
      <protection hidden="1"/>
    </xf>
    <xf numFmtId="0" fontId="19" fillId="4" borderId="2" xfId="0" applyFont="1" applyFill="1" applyBorder="1" applyAlignment="1" applyProtection="1">
      <alignment horizontal="center" vertical="center"/>
      <protection hidden="1"/>
    </xf>
    <xf numFmtId="0" fontId="19" fillId="4" borderId="16" xfId="0" applyFont="1" applyFill="1" applyBorder="1" applyAlignment="1" applyProtection="1">
      <alignment horizontal="center" vertical="center"/>
      <protection hidden="1"/>
    </xf>
    <xf numFmtId="0" fontId="19" fillId="4" borderId="4" xfId="0" applyFont="1" applyFill="1" applyBorder="1" applyAlignment="1" applyProtection="1">
      <alignment horizontal="center" vertical="center"/>
      <protection hidden="1"/>
    </xf>
    <xf numFmtId="0" fontId="19" fillId="4" borderId="13" xfId="0" applyFont="1" applyFill="1" applyBorder="1" applyAlignment="1" applyProtection="1">
      <alignment horizontal="center" vertical="center"/>
      <protection hidden="1"/>
    </xf>
    <xf numFmtId="0" fontId="19" fillId="4" borderId="14" xfId="0" applyFont="1" applyFill="1" applyBorder="1" applyAlignment="1" applyProtection="1">
      <alignment horizontal="center" vertical="center"/>
      <protection hidden="1"/>
    </xf>
    <xf numFmtId="0" fontId="0" fillId="4" borderId="15" xfId="0" applyFill="1" applyBorder="1" applyAlignment="1" applyProtection="1">
      <alignment horizontal="center" vertical="center"/>
      <protection hidden="1"/>
    </xf>
    <xf numFmtId="0" fontId="5" fillId="4" borderId="0" xfId="0" applyFont="1" applyFill="1" applyBorder="1" applyAlignment="1" applyProtection="1">
      <alignment horizontal="center"/>
      <protection hidden="1"/>
    </xf>
    <xf numFmtId="0" fontId="5" fillId="4" borderId="13" xfId="0" applyFont="1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5" fillId="4" borderId="0" xfId="0" applyFont="1" applyFill="1" applyBorder="1" applyAlignment="1" applyProtection="1">
      <alignment horizontal="right" vertical="center"/>
      <protection hidden="1"/>
    </xf>
    <xf numFmtId="0" fontId="0" fillId="4" borderId="0" xfId="0" applyFill="1" applyBorder="1" applyAlignment="1" applyProtection="1">
      <alignment horizontal="right" vertical="center"/>
      <protection hidden="1"/>
    </xf>
    <xf numFmtId="0" fontId="0" fillId="4" borderId="0" xfId="0" applyFill="1" applyAlignment="1" applyProtection="1">
      <alignment horizontal="right" vertical="center"/>
      <protection hidden="1"/>
    </xf>
    <xf numFmtId="0" fontId="0" fillId="4" borderId="9" xfId="0" applyFill="1" applyBorder="1" applyAlignment="1" applyProtection="1">
      <protection hidden="1"/>
    </xf>
    <xf numFmtId="0" fontId="0" fillId="4" borderId="1" xfId="0" applyFill="1" applyBorder="1" applyAlignment="1" applyProtection="1">
      <alignment vertical="center"/>
      <protection hidden="1"/>
    </xf>
    <xf numFmtId="0" fontId="0" fillId="4" borderId="1" xfId="0" applyFill="1" applyBorder="1" applyAlignment="1" applyProtection="1">
      <protection hidden="1"/>
    </xf>
    <xf numFmtId="49" fontId="4" fillId="0" borderId="56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57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51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52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53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16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54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55" xfId="0" applyNumberFormat="1" applyFont="1" applyFill="1" applyBorder="1" applyAlignment="1" applyProtection="1">
      <alignment horizontal="center" vertical="center"/>
      <protection locked="0" hidden="1"/>
    </xf>
    <xf numFmtId="0" fontId="11" fillId="4" borderId="2" xfId="0" applyFont="1" applyFill="1" applyBorder="1" applyAlignment="1" applyProtection="1">
      <alignment vertical="center"/>
      <protection hidden="1"/>
    </xf>
    <xf numFmtId="0" fontId="11" fillId="4" borderId="0" xfId="0" applyFont="1" applyFill="1" applyBorder="1" applyAlignment="1" applyProtection="1">
      <alignment vertical="center"/>
      <protection hidden="1"/>
    </xf>
    <xf numFmtId="5" fontId="0" fillId="0" borderId="2" xfId="0" applyNumberFormat="1" applyFill="1" applyBorder="1" applyAlignment="1" applyProtection="1">
      <alignment horizontal="center" vertical="center"/>
      <protection locked="0" hidden="1"/>
    </xf>
    <xf numFmtId="5" fontId="0" fillId="0" borderId="0" xfId="0" applyNumberFormat="1" applyFill="1" applyAlignment="1" applyProtection="1">
      <alignment horizontal="center" vertical="center"/>
      <protection locked="0" hidden="1"/>
    </xf>
    <xf numFmtId="49" fontId="13" fillId="0" borderId="53" xfId="0" applyNumberFormat="1" applyFont="1" applyFill="1" applyBorder="1" applyAlignment="1" applyProtection="1">
      <alignment horizontal="center" vertical="center"/>
      <protection locked="0" hidden="1"/>
    </xf>
    <xf numFmtId="0" fontId="0" fillId="0" borderId="2" xfId="0" applyFill="1" applyBorder="1" applyAlignment="1" applyProtection="1">
      <alignment horizontal="center" vertical="center"/>
      <protection locked="0" hidden="1"/>
    </xf>
    <xf numFmtId="0" fontId="0" fillId="0" borderId="46" xfId="0" applyFill="1" applyBorder="1" applyAlignment="1" applyProtection="1">
      <alignment horizontal="center" vertical="center"/>
      <protection locked="0" hidden="1"/>
    </xf>
    <xf numFmtId="0" fontId="0" fillId="0" borderId="0" xfId="0" applyFill="1" applyAlignment="1" applyProtection="1">
      <alignment horizontal="center" vertical="center"/>
      <protection locked="0" hidden="1"/>
    </xf>
    <xf numFmtId="0" fontId="0" fillId="0" borderId="0" xfId="0" applyFill="1" applyBorder="1" applyAlignment="1" applyProtection="1">
      <alignment horizontal="center" vertical="center"/>
      <protection locked="0" hidden="1"/>
    </xf>
    <xf numFmtId="0" fontId="0" fillId="0" borderId="17" xfId="0" applyFill="1" applyBorder="1" applyAlignment="1" applyProtection="1">
      <alignment horizontal="center" vertical="center"/>
      <protection locked="0" hidden="1"/>
    </xf>
    <xf numFmtId="0" fontId="0" fillId="0" borderId="13" xfId="0" applyFill="1" applyBorder="1" applyAlignment="1" applyProtection="1">
      <alignment horizontal="center" vertical="center"/>
      <protection locked="0" hidden="1"/>
    </xf>
    <xf numFmtId="0" fontId="0" fillId="0" borderId="16" xfId="0" applyFill="1" applyBorder="1" applyAlignment="1" applyProtection="1">
      <alignment horizontal="center" vertical="center"/>
      <protection locked="0" hidden="1"/>
    </xf>
    <xf numFmtId="0" fontId="0" fillId="0" borderId="10" xfId="0" applyFill="1" applyBorder="1" applyAlignment="1" applyProtection="1">
      <alignment horizontal="center" vertical="center"/>
      <protection locked="0" hidden="1"/>
    </xf>
    <xf numFmtId="0" fontId="0" fillId="0" borderId="14" xfId="0" applyFill="1" applyBorder="1" applyAlignment="1" applyProtection="1">
      <alignment horizontal="center" vertical="center"/>
      <protection locked="0" hidden="1"/>
    </xf>
    <xf numFmtId="0" fontId="0" fillId="0" borderId="47" xfId="0" applyFill="1" applyBorder="1" applyAlignment="1" applyProtection="1">
      <alignment horizontal="center" vertical="center"/>
      <protection locked="0" hidden="1"/>
    </xf>
    <xf numFmtId="0" fontId="0" fillId="0" borderId="45" xfId="0" applyFill="1" applyBorder="1" applyAlignment="1" applyProtection="1">
      <alignment horizontal="center" vertical="center"/>
      <protection locked="0" hidden="1"/>
    </xf>
    <xf numFmtId="0" fontId="0" fillId="0" borderId="11" xfId="0" applyFill="1" applyBorder="1" applyAlignment="1" applyProtection="1">
      <alignment horizontal="center" vertical="center"/>
      <protection locked="0" hidden="1"/>
    </xf>
    <xf numFmtId="49" fontId="13" fillId="0" borderId="2" xfId="0" applyNumberFormat="1" applyFont="1" applyFill="1" applyBorder="1" applyAlignment="1" applyProtection="1">
      <alignment horizontal="center" vertical="center"/>
      <protection locked="0" hidden="1"/>
    </xf>
    <xf numFmtId="0" fontId="11" fillId="4" borderId="0" xfId="0" applyFont="1" applyFill="1" applyAlignment="1" applyProtection="1">
      <alignment vertical="center"/>
      <protection hidden="1"/>
    </xf>
    <xf numFmtId="0" fontId="0" fillId="4" borderId="2" xfId="0" applyFill="1" applyBorder="1" applyAlignment="1" applyProtection="1">
      <alignment horizontal="left" vertical="top"/>
      <protection hidden="1"/>
    </xf>
    <xf numFmtId="0" fontId="0" fillId="4" borderId="4" xfId="0" applyFill="1" applyBorder="1" applyAlignment="1" applyProtection="1">
      <alignment horizontal="left" vertical="top"/>
      <protection hidden="1"/>
    </xf>
    <xf numFmtId="0" fontId="0" fillId="4" borderId="13" xfId="0" applyFill="1" applyBorder="1" applyAlignment="1" applyProtection="1">
      <alignment horizontal="left" vertical="top"/>
      <protection hidden="1"/>
    </xf>
    <xf numFmtId="0" fontId="0" fillId="4" borderId="48" xfId="0" applyFill="1" applyBorder="1" applyAlignment="1" applyProtection="1">
      <alignment horizontal="center" vertical="center" wrapText="1"/>
      <protection hidden="1"/>
    </xf>
    <xf numFmtId="0" fontId="0" fillId="4" borderId="49" xfId="0" applyFill="1" applyBorder="1" applyAlignment="1" applyProtection="1">
      <alignment horizontal="center" vertical="center" wrapText="1"/>
      <protection hidden="1"/>
    </xf>
    <xf numFmtId="0" fontId="0" fillId="4" borderId="3" xfId="0" applyFill="1" applyBorder="1" applyAlignment="1" applyProtection="1">
      <alignment horizontal="center" vertical="center"/>
      <protection hidden="1"/>
    </xf>
    <xf numFmtId="0" fontId="0" fillId="4" borderId="58" xfId="0" applyFill="1" applyBorder="1" applyAlignment="1" applyProtection="1">
      <protection hidden="1"/>
    </xf>
    <xf numFmtId="0" fontId="18" fillId="4" borderId="0" xfId="0" applyFont="1" applyFill="1" applyBorder="1" applyAlignment="1" applyProtection="1">
      <protection hidden="1"/>
    </xf>
    <xf numFmtId="179" fontId="6" fillId="4" borderId="2" xfId="0" applyNumberFormat="1" applyFont="1" applyFill="1" applyBorder="1" applyAlignment="1" applyProtection="1">
      <alignment vertical="center"/>
      <protection hidden="1"/>
    </xf>
    <xf numFmtId="179" fontId="17" fillId="4" borderId="2" xfId="0" applyNumberFormat="1" applyFont="1" applyFill="1" applyBorder="1" applyAlignment="1" applyProtection="1">
      <alignment vertical="center"/>
      <protection hidden="1"/>
    </xf>
    <xf numFmtId="179" fontId="17" fillId="4" borderId="16" xfId="0" applyNumberFormat="1" applyFont="1" applyFill="1" applyBorder="1" applyAlignment="1" applyProtection="1">
      <alignment vertical="center"/>
      <protection hidden="1"/>
    </xf>
    <xf numFmtId="179" fontId="17" fillId="4" borderId="13" xfId="0" applyNumberFormat="1" applyFont="1" applyFill="1" applyBorder="1" applyAlignment="1" applyProtection="1">
      <alignment vertical="center"/>
      <protection hidden="1"/>
    </xf>
    <xf numFmtId="179" fontId="17" fillId="4" borderId="14" xfId="0" applyNumberFormat="1" applyFont="1" applyFill="1" applyBorder="1" applyAlignment="1" applyProtection="1">
      <alignment vertical="center"/>
      <protection hidden="1"/>
    </xf>
    <xf numFmtId="179" fontId="6" fillId="4" borderId="2" xfId="0" applyNumberFormat="1" applyFont="1" applyFill="1" applyBorder="1" applyAlignment="1" applyProtection="1">
      <alignment horizontal="center" vertical="center"/>
      <protection hidden="1"/>
    </xf>
    <xf numFmtId="179" fontId="6" fillId="4" borderId="16" xfId="0" applyNumberFormat="1" applyFont="1" applyFill="1" applyBorder="1" applyAlignment="1" applyProtection="1">
      <alignment horizontal="center" vertical="center"/>
      <protection hidden="1"/>
    </xf>
    <xf numFmtId="179" fontId="6" fillId="4" borderId="13" xfId="0" applyNumberFormat="1" applyFont="1" applyFill="1" applyBorder="1" applyAlignment="1" applyProtection="1">
      <alignment horizontal="center" vertical="center"/>
      <protection hidden="1"/>
    </xf>
    <xf numFmtId="179" fontId="6" fillId="4" borderId="14" xfId="0" applyNumberFormat="1" applyFont="1" applyFill="1" applyBorder="1" applyAlignment="1" applyProtection="1">
      <alignment horizontal="center" vertical="center"/>
      <protection hidden="1"/>
    </xf>
    <xf numFmtId="179" fontId="6" fillId="4" borderId="2" xfId="0" applyNumberFormat="1" applyFont="1" applyFill="1" applyBorder="1" applyAlignment="1" applyProtection="1">
      <alignment horizontal="center" vertical="center" shrinkToFit="1"/>
      <protection hidden="1"/>
    </xf>
    <xf numFmtId="179" fontId="6" fillId="4" borderId="16" xfId="0" applyNumberFormat="1" applyFont="1" applyFill="1" applyBorder="1" applyAlignment="1" applyProtection="1">
      <alignment horizontal="center" vertical="center" shrinkToFit="1"/>
      <protection hidden="1"/>
    </xf>
    <xf numFmtId="179" fontId="6" fillId="4" borderId="13" xfId="0" applyNumberFormat="1" applyFont="1" applyFill="1" applyBorder="1" applyAlignment="1" applyProtection="1">
      <alignment horizontal="center" vertical="center" shrinkToFit="1"/>
      <protection hidden="1"/>
    </xf>
    <xf numFmtId="179" fontId="6" fillId="4" borderId="14" xfId="0" applyNumberFormat="1" applyFont="1" applyFill="1" applyBorder="1" applyAlignment="1" applyProtection="1">
      <alignment horizontal="center" vertical="center" shrinkToFit="1"/>
      <protection hidden="1"/>
    </xf>
    <xf numFmtId="0" fontId="6" fillId="4" borderId="0" xfId="0" applyFont="1" applyFill="1" applyBorder="1" applyAlignment="1" applyProtection="1">
      <alignment horizontal="center"/>
      <protection hidden="1"/>
    </xf>
    <xf numFmtId="0" fontId="6" fillId="4" borderId="0" xfId="0" applyFont="1" applyFill="1" applyAlignment="1" applyProtection="1">
      <alignment horizontal="left" vertical="top"/>
      <protection hidden="1"/>
    </xf>
    <xf numFmtId="0" fontId="11" fillId="4" borderId="0" xfId="0" applyFont="1" applyFill="1" applyBorder="1" applyAlignment="1" applyProtection="1">
      <alignment horizontal="right"/>
      <protection hidden="1"/>
    </xf>
    <xf numFmtId="0" fontId="11" fillId="4" borderId="9" xfId="0" applyFont="1" applyFill="1" applyBorder="1" applyAlignment="1" applyProtection="1">
      <alignment horizontal="right"/>
      <protection hidden="1"/>
    </xf>
    <xf numFmtId="49" fontId="2" fillId="0" borderId="4" xfId="0" applyNumberFormat="1" applyFont="1" applyFill="1" applyBorder="1" applyAlignment="1" applyProtection="1">
      <alignment horizontal="center" vertical="center"/>
      <protection locked="0" hidden="1"/>
    </xf>
    <xf numFmtId="49" fontId="2" fillId="0" borderId="13" xfId="0" applyNumberFormat="1" applyFont="1" applyFill="1" applyBorder="1" applyAlignment="1" applyProtection="1">
      <alignment horizontal="center" vertical="center"/>
      <protection locked="0" hidden="1"/>
    </xf>
    <xf numFmtId="0" fontId="11" fillId="4" borderId="59" xfId="0" applyFont="1" applyFill="1" applyBorder="1" applyAlignment="1" applyProtection="1">
      <alignment horizontal="left" vertical="top"/>
      <protection hidden="1"/>
    </xf>
    <xf numFmtId="0" fontId="0" fillId="4" borderId="60" xfId="0" applyFill="1" applyBorder="1" applyAlignment="1" applyProtection="1">
      <alignment horizontal="left" vertical="top"/>
      <protection hidden="1"/>
    </xf>
    <xf numFmtId="179" fontId="6" fillId="4" borderId="13" xfId="0" applyNumberFormat="1" applyFont="1" applyFill="1" applyBorder="1" applyAlignment="1" applyProtection="1">
      <alignment vertical="center"/>
      <protection hidden="1"/>
    </xf>
    <xf numFmtId="178" fontId="7" fillId="4" borderId="23" xfId="0" applyNumberFormat="1" applyFont="1" applyFill="1" applyBorder="1" applyAlignment="1" applyProtection="1">
      <alignment horizontal="center" vertical="center"/>
      <protection hidden="1"/>
    </xf>
    <xf numFmtId="178" fontId="7" fillId="4" borderId="50" xfId="0" applyNumberFormat="1" applyFont="1" applyFill="1" applyBorder="1" applyAlignment="1" applyProtection="1">
      <alignment horizontal="center" vertical="center"/>
      <protection hidden="1"/>
    </xf>
    <xf numFmtId="49" fontId="6" fillId="0" borderId="61" xfId="0" applyNumberFormat="1" applyFont="1" applyFill="1" applyBorder="1" applyProtection="1">
      <protection locked="0" hidden="1"/>
    </xf>
    <xf numFmtId="0" fontId="11" fillId="4" borderId="20" xfId="0" applyFont="1" applyFill="1" applyBorder="1" applyAlignment="1" applyProtection="1">
      <alignment horizontal="left" vertical="top"/>
      <protection hidden="1"/>
    </xf>
    <xf numFmtId="0" fontId="11" fillId="4" borderId="23" xfId="0" applyFont="1" applyFill="1" applyBorder="1" applyAlignment="1" applyProtection="1">
      <alignment horizontal="left" vertical="top"/>
      <protection hidden="1"/>
    </xf>
    <xf numFmtId="49" fontId="11" fillId="4" borderId="0" xfId="0" applyNumberFormat="1" applyFont="1" applyFill="1" applyBorder="1" applyAlignment="1" applyProtection="1">
      <alignment horizont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locked="0" hidden="1"/>
    </xf>
    <xf numFmtId="49" fontId="1" fillId="0" borderId="0" xfId="0" applyNumberFormat="1" applyFont="1" applyFill="1" applyBorder="1" applyAlignment="1" applyProtection="1">
      <alignment horizontal="right" vertical="center"/>
      <protection locked="0" hidden="1"/>
    </xf>
    <xf numFmtId="0" fontId="6" fillId="0" borderId="20" xfId="0" applyFont="1" applyBorder="1" applyAlignment="1" applyProtection="1">
      <alignment horizontal="center" vertical="center" wrapText="1"/>
      <protection hidden="1"/>
    </xf>
    <xf numFmtId="0" fontId="6" fillId="0" borderId="50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5" fillId="0" borderId="18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180" fontId="26" fillId="0" borderId="105" xfId="1" applyNumberFormat="1" applyFont="1" applyBorder="1" applyAlignment="1">
      <alignment horizontal="right" vertical="center" shrinkToFit="1"/>
    </xf>
    <xf numFmtId="180" fontId="26" fillId="0" borderId="99" xfId="1" applyNumberFormat="1" applyFont="1" applyBorder="1" applyAlignment="1">
      <alignment horizontal="right" vertical="center" shrinkToFit="1"/>
    </xf>
    <xf numFmtId="180" fontId="26" fillId="0" borderId="106" xfId="1" applyNumberFormat="1" applyFont="1" applyBorder="1" applyAlignment="1">
      <alignment horizontal="right" vertical="center" shrinkToFit="1"/>
    </xf>
    <xf numFmtId="180" fontId="26" fillId="0" borderId="101" xfId="1" applyNumberFormat="1" applyFont="1" applyBorder="1" applyAlignment="1">
      <alignment horizontal="right" vertical="center" shrinkToFit="1"/>
    </xf>
    <xf numFmtId="38" fontId="26" fillId="0" borderId="107" xfId="1" applyFont="1" applyBorder="1" applyAlignment="1">
      <alignment horizontal="right" vertical="center" shrinkToFit="1"/>
    </xf>
    <xf numFmtId="38" fontId="26" fillId="0" borderId="102" xfId="1" applyFont="1" applyBorder="1" applyAlignment="1">
      <alignment horizontal="right" vertical="center" shrinkToFit="1"/>
    </xf>
    <xf numFmtId="0" fontId="26" fillId="0" borderId="13" xfId="0" applyFont="1" applyBorder="1" applyAlignment="1">
      <alignment horizontal="center" vertical="center"/>
    </xf>
    <xf numFmtId="0" fontId="32" fillId="0" borderId="103" xfId="0" applyFont="1" applyBorder="1" applyAlignment="1">
      <alignment horizontal="center" vertical="center" justifyLastLine="1"/>
    </xf>
    <xf numFmtId="0" fontId="32" fillId="0" borderId="96" xfId="0" applyFont="1" applyBorder="1" applyAlignment="1">
      <alignment horizontal="center" vertical="center" justifyLastLine="1"/>
    </xf>
    <xf numFmtId="180" fontId="26" fillId="0" borderId="104" xfId="1" applyNumberFormat="1" applyFont="1" applyBorder="1" applyAlignment="1">
      <alignment horizontal="right" vertical="center" shrinkToFit="1"/>
    </xf>
    <xf numFmtId="180" fontId="26" fillId="0" borderId="98" xfId="1" applyNumberFormat="1" applyFont="1" applyBorder="1" applyAlignment="1">
      <alignment horizontal="right" vertical="center" shrinkToFit="1"/>
    </xf>
    <xf numFmtId="0" fontId="32" fillId="0" borderId="88" xfId="0" applyFont="1" applyBorder="1" applyAlignment="1">
      <alignment horizontal="distributed" vertical="center" justifyLastLine="1"/>
    </xf>
    <xf numFmtId="0" fontId="32" fillId="0" borderId="89" xfId="0" applyFont="1" applyBorder="1" applyAlignment="1">
      <alignment horizontal="distributed" vertical="center" justifyLastLine="1"/>
    </xf>
    <xf numFmtId="0" fontId="32" fillId="0" borderId="95" xfId="0" applyFont="1" applyBorder="1" applyAlignment="1">
      <alignment horizontal="distributed" vertical="center" justifyLastLine="1"/>
    </xf>
    <xf numFmtId="0" fontId="34" fillId="0" borderId="0" xfId="0" applyFont="1" applyAlignment="1">
      <alignment horizontal="distributed" vertical="center"/>
    </xf>
    <xf numFmtId="0" fontId="26" fillId="0" borderId="13" xfId="0" applyNumberFormat="1" applyFont="1" applyBorder="1" applyAlignment="1">
      <alignment horizontal="left" shrinkToFit="1"/>
    </xf>
    <xf numFmtId="0" fontId="32" fillId="0" borderId="0" xfId="0" applyFont="1" applyAlignment="1">
      <alignment horizontal="right" vertical="center"/>
    </xf>
    <xf numFmtId="0" fontId="32" fillId="0" borderId="90" xfId="0" applyFont="1" applyBorder="1" applyAlignment="1">
      <alignment horizontal="distributed" vertical="center" justifyLastLine="1"/>
    </xf>
    <xf numFmtId="0" fontId="32" fillId="0" borderId="91" xfId="0" applyFont="1" applyBorder="1" applyAlignment="1">
      <alignment horizontal="distributed" vertical="center" justifyLastLine="1"/>
    </xf>
    <xf numFmtId="0" fontId="32" fillId="0" borderId="92" xfId="0" applyFont="1" applyBorder="1" applyAlignment="1">
      <alignment horizontal="distributed" vertical="center" justifyLastLine="1"/>
    </xf>
    <xf numFmtId="0" fontId="32" fillId="0" borderId="93" xfId="0" applyFont="1" applyBorder="1" applyAlignment="1">
      <alignment horizontal="distributed" vertical="center" justifyLastLine="1"/>
    </xf>
    <xf numFmtId="0" fontId="32" fillId="0" borderId="94" xfId="0" applyFont="1" applyBorder="1" applyAlignment="1">
      <alignment horizontal="distributed" vertical="center" justifyLastLine="1"/>
    </xf>
    <xf numFmtId="180" fontId="26" fillId="0" borderId="87" xfId="1" applyNumberFormat="1" applyFont="1" applyBorder="1" applyAlignment="1">
      <alignment horizontal="right" vertical="center" shrinkToFit="1"/>
    </xf>
    <xf numFmtId="180" fontId="26" fillId="0" borderId="100" xfId="1" applyNumberFormat="1" applyFont="1" applyBorder="1" applyAlignment="1">
      <alignment horizontal="right" vertical="center" shrinkToFit="1"/>
    </xf>
    <xf numFmtId="38" fontId="26" fillId="0" borderId="77" xfId="1" applyFont="1" applyBorder="1" applyAlignment="1">
      <alignment horizontal="right" vertical="center" shrinkToFit="1"/>
    </xf>
    <xf numFmtId="0" fontId="32" fillId="0" borderId="66" xfId="0" applyFont="1" applyBorder="1" applyAlignment="1">
      <alignment horizontal="center" vertical="center" justifyLastLine="1"/>
    </xf>
    <xf numFmtId="180" fontId="26" fillId="0" borderId="97" xfId="1" applyNumberFormat="1" applyFont="1" applyBorder="1" applyAlignment="1">
      <alignment horizontal="right" vertical="center" shrinkToFit="1"/>
    </xf>
    <xf numFmtId="0" fontId="42" fillId="4" borderId="0" xfId="0" applyFont="1" applyFill="1" applyBorder="1" applyAlignment="1" applyProtection="1">
      <alignment vertical="center" shrinkToFit="1"/>
      <protection hidden="1"/>
    </xf>
    <xf numFmtId="0" fontId="42" fillId="4" borderId="10" xfId="0" applyFont="1" applyFill="1" applyBorder="1" applyAlignment="1" applyProtection="1">
      <alignment vertical="center" shrinkToFit="1"/>
      <protection hidden="1"/>
    </xf>
  </cellXfs>
  <cellStyles count="3">
    <cellStyle name="桁区切り" xfId="1" builtinId="6"/>
    <cellStyle name="標準" xfId="0" builtinId="0"/>
    <cellStyle name="標準_２" xfId="2" xr:uid="{00000000-0005-0000-0000-000002000000}"/>
  </cellStyles>
  <dxfs count="3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autoPageBreaks="0"/>
  </sheetPr>
  <dimension ref="A1:AA3032"/>
  <sheetViews>
    <sheetView showZeros="0" topLeftCell="A13" workbookViewId="0">
      <selection activeCell="I9" sqref="I9:K9"/>
    </sheetView>
  </sheetViews>
  <sheetFormatPr defaultRowHeight="12" x14ac:dyDescent="0.15"/>
  <cols>
    <col min="1" max="2" width="2.85546875" style="5" customWidth="1"/>
    <col min="3" max="3" width="12.140625" style="5" customWidth="1"/>
    <col min="4" max="4" width="32.85546875" style="5" customWidth="1"/>
    <col min="5" max="5" width="33.85546875" style="5" customWidth="1"/>
    <col min="6" max="6" width="11.42578125" style="5" customWidth="1"/>
    <col min="7" max="7" width="2.140625" style="5" customWidth="1"/>
    <col min="8" max="8" width="8.5703125" style="5" customWidth="1"/>
    <col min="9" max="9" width="14.28515625" style="5" customWidth="1"/>
    <col min="10" max="10" width="15" style="5" customWidth="1"/>
    <col min="11" max="11" width="3.5703125" style="5" customWidth="1"/>
    <col min="12" max="12" width="4.140625" style="5" customWidth="1"/>
    <col min="13" max="13" width="3.7109375" style="5" customWidth="1"/>
    <col min="14" max="14" width="10.7109375" style="5" customWidth="1"/>
    <col min="15" max="15" width="12.140625" style="5" customWidth="1"/>
    <col min="16" max="16" width="9.140625" style="5"/>
    <col min="17" max="17" width="13" style="5" customWidth="1"/>
    <col min="18" max="18" width="12.85546875" style="5" customWidth="1"/>
    <col min="19" max="19" width="15.28515625" style="5" bestFit="1" customWidth="1"/>
    <col min="20" max="21" width="1.7109375" style="5" customWidth="1"/>
    <col min="22" max="22" width="9.140625" style="5"/>
    <col min="23" max="23" width="13.140625" style="5" bestFit="1" customWidth="1"/>
    <col min="24" max="24" width="9.140625" style="5"/>
    <col min="25" max="25" width="11.140625" style="5" bestFit="1" customWidth="1"/>
    <col min="26" max="26" width="9.140625" style="5"/>
    <col min="27" max="27" width="11.140625" style="5" bestFit="1" customWidth="1"/>
    <col min="28" max="16384" width="9.140625" style="5"/>
  </cols>
  <sheetData>
    <row r="1" spans="1:27" ht="32.25" customHeight="1" x14ac:dyDescent="0.15">
      <c r="A1" s="4"/>
      <c r="B1" s="4"/>
      <c r="C1" s="311" t="s">
        <v>5</v>
      </c>
      <c r="D1" s="311"/>
      <c r="E1" s="136" t="s">
        <v>112</v>
      </c>
      <c r="F1" s="4"/>
      <c r="G1" s="4"/>
      <c r="H1" s="4"/>
      <c r="I1" s="4"/>
      <c r="J1" s="4"/>
      <c r="K1" s="4"/>
      <c r="L1" s="4"/>
      <c r="M1" s="4"/>
      <c r="AA1" s="292"/>
    </row>
    <row r="2" spans="1:27" ht="21.75" customHeight="1" x14ac:dyDescent="0.15">
      <c r="A2" s="4"/>
      <c r="B2" s="4"/>
      <c r="C2" s="311"/>
      <c r="D2" s="311"/>
      <c r="E2" s="310" t="s">
        <v>120</v>
      </c>
      <c r="F2" s="310"/>
      <c r="G2" s="310"/>
      <c r="H2" s="310"/>
      <c r="J2" s="5" t="s">
        <v>201</v>
      </c>
      <c r="M2" s="4"/>
      <c r="AA2" s="293"/>
    </row>
    <row r="3" spans="1:27" ht="6.75" customHeight="1" x14ac:dyDescent="0.3">
      <c r="A3" s="4"/>
      <c r="C3" s="140"/>
      <c r="D3" s="140"/>
      <c r="E3" s="310"/>
      <c r="F3" s="310"/>
      <c r="G3" s="310"/>
      <c r="H3" s="310"/>
      <c r="M3" s="4"/>
      <c r="AA3" s="292"/>
    </row>
    <row r="4" spans="1:27" ht="15" customHeight="1" x14ac:dyDescent="0.3">
      <c r="A4" s="4"/>
      <c r="C4" s="140"/>
      <c r="D4" s="140"/>
      <c r="E4" s="141"/>
      <c r="F4" s="142" t="s">
        <v>106</v>
      </c>
      <c r="G4" s="141"/>
      <c r="H4" s="149" t="s">
        <v>113</v>
      </c>
      <c r="M4" s="4"/>
      <c r="AA4" s="293"/>
    </row>
    <row r="5" spans="1:27" ht="20.100000000000001" customHeight="1" x14ac:dyDescent="0.15">
      <c r="A5" s="4"/>
      <c r="C5" s="312" t="s">
        <v>1</v>
      </c>
      <c r="D5" s="306" t="s">
        <v>66</v>
      </c>
      <c r="E5" s="143"/>
      <c r="F5" s="313" t="s">
        <v>118</v>
      </c>
      <c r="G5" s="313"/>
      <c r="H5" s="313"/>
      <c r="I5" s="312" t="s">
        <v>0</v>
      </c>
      <c r="J5" s="306" t="s">
        <v>66</v>
      </c>
      <c r="K5" s="306"/>
      <c r="M5" s="4"/>
      <c r="AA5" s="294"/>
    </row>
    <row r="6" spans="1:27" ht="7.5" customHeight="1" x14ac:dyDescent="0.15">
      <c r="A6" s="4"/>
      <c r="C6" s="312"/>
      <c r="D6" s="306"/>
      <c r="E6" s="143"/>
      <c r="F6" s="144"/>
      <c r="G6" s="144"/>
      <c r="H6" s="144"/>
      <c r="I6" s="312"/>
      <c r="J6" s="306"/>
      <c r="K6" s="306"/>
      <c r="M6" s="4"/>
      <c r="AA6" s="294"/>
    </row>
    <row r="7" spans="1:27" ht="20.100000000000001" customHeight="1" x14ac:dyDescent="0.2">
      <c r="A7" s="4"/>
      <c r="C7" s="305" t="s">
        <v>119</v>
      </c>
      <c r="D7" s="305"/>
      <c r="E7" s="305"/>
      <c r="F7" s="6"/>
      <c r="G7" s="6"/>
      <c r="H7" s="6"/>
      <c r="I7" s="2">
        <v>117990</v>
      </c>
      <c r="M7" s="4"/>
      <c r="S7" s="146"/>
      <c r="V7" s="147"/>
      <c r="W7" s="146"/>
      <c r="Y7" s="148"/>
      <c r="AA7" s="294"/>
    </row>
    <row r="8" spans="1:27" ht="20.100000000000001" customHeight="1" x14ac:dyDescent="0.25">
      <c r="A8" s="4"/>
      <c r="C8" s="32" t="s">
        <v>107</v>
      </c>
      <c r="D8" s="34" t="s">
        <v>108</v>
      </c>
      <c r="E8" s="31"/>
      <c r="I8" s="32" t="s">
        <v>65</v>
      </c>
      <c r="J8" s="306" t="s">
        <v>66</v>
      </c>
      <c r="K8" s="306"/>
      <c r="M8" s="4"/>
      <c r="S8" s="146"/>
      <c r="V8" s="147"/>
      <c r="W8" s="146"/>
      <c r="Y8" s="148"/>
      <c r="AA8" s="292"/>
    </row>
    <row r="9" spans="1:27" ht="20.100000000000001" customHeight="1" x14ac:dyDescent="0.15">
      <c r="A9" s="4"/>
      <c r="C9" s="307" t="s">
        <v>117</v>
      </c>
      <c r="D9" s="307"/>
      <c r="E9" s="307"/>
      <c r="F9" s="7"/>
      <c r="G9" s="7"/>
      <c r="H9" s="7"/>
      <c r="I9" s="308"/>
      <c r="J9" s="308"/>
      <c r="K9" s="308"/>
      <c r="M9" s="4"/>
      <c r="S9" s="146"/>
      <c r="V9" s="147"/>
      <c r="W9" s="146"/>
      <c r="Y9" s="148"/>
      <c r="AA9" s="293"/>
    </row>
    <row r="10" spans="1:27" ht="20.100000000000001" customHeight="1" thickBot="1" x14ac:dyDescent="0.2">
      <c r="A10" s="4"/>
      <c r="F10" s="137"/>
      <c r="G10" s="137"/>
      <c r="H10" s="137"/>
      <c r="I10" s="138"/>
      <c r="J10" s="139"/>
      <c r="K10" s="139"/>
      <c r="L10" s="139"/>
      <c r="M10" s="4"/>
      <c r="S10" s="146"/>
      <c r="V10" s="147"/>
      <c r="W10" s="146"/>
      <c r="Y10" s="148"/>
      <c r="AA10" s="293"/>
    </row>
    <row r="11" spans="1:27" ht="23.25" customHeight="1" thickTop="1" x14ac:dyDescent="0.15">
      <c r="A11" s="4"/>
      <c r="D11" s="32" t="s">
        <v>109</v>
      </c>
      <c r="F11" s="282" t="s">
        <v>114</v>
      </c>
      <c r="G11" s="283"/>
      <c r="H11" s="283"/>
      <c r="I11" s="283"/>
      <c r="J11" s="283"/>
      <c r="K11" s="283"/>
      <c r="L11" s="283"/>
      <c r="M11" s="4"/>
      <c r="S11" s="146"/>
      <c r="V11" s="147"/>
      <c r="W11" s="146"/>
      <c r="Y11" s="148"/>
      <c r="AA11" s="293"/>
    </row>
    <row r="12" spans="1:27" ht="20.100000000000001" customHeight="1" x14ac:dyDescent="0.15">
      <c r="A12" s="4"/>
      <c r="C12" s="34" t="s">
        <v>68</v>
      </c>
      <c r="D12" s="3" t="s">
        <v>115</v>
      </c>
      <c r="E12" s="145"/>
      <c r="F12" s="316" t="s">
        <v>187</v>
      </c>
      <c r="G12" s="317"/>
      <c r="H12" s="317"/>
      <c r="I12" s="317"/>
      <c r="J12" s="317"/>
      <c r="K12" s="317"/>
      <c r="L12" s="317"/>
      <c r="M12" s="4"/>
      <c r="S12" s="146"/>
      <c r="V12" s="147"/>
      <c r="W12" s="146"/>
      <c r="Y12" s="148"/>
      <c r="AA12" s="293"/>
    </row>
    <row r="13" spans="1:27" ht="20.100000000000001" customHeight="1" x14ac:dyDescent="0.15">
      <c r="A13" s="4"/>
      <c r="D13" s="32" t="s">
        <v>110</v>
      </c>
      <c r="E13" s="145"/>
      <c r="F13" s="316"/>
      <c r="G13" s="317"/>
      <c r="H13" s="317"/>
      <c r="I13" s="317"/>
      <c r="J13" s="317"/>
      <c r="K13" s="317"/>
      <c r="L13" s="317"/>
      <c r="M13" s="4"/>
      <c r="S13" s="146"/>
      <c r="V13" s="147"/>
      <c r="W13" s="146"/>
      <c r="Y13" s="148"/>
      <c r="AA13" s="292"/>
    </row>
    <row r="14" spans="1:27" ht="20.100000000000001" customHeight="1" x14ac:dyDescent="0.15">
      <c r="A14" s="4"/>
      <c r="C14" s="34" t="s">
        <v>68</v>
      </c>
      <c r="D14" s="3" t="s">
        <v>116</v>
      </c>
      <c r="E14" s="145"/>
      <c r="F14" s="316"/>
      <c r="G14" s="317"/>
      <c r="H14" s="317"/>
      <c r="I14" s="317"/>
      <c r="J14" s="317"/>
      <c r="K14" s="317"/>
      <c r="L14" s="317"/>
      <c r="M14" s="4"/>
      <c r="S14" s="146"/>
      <c r="V14" s="147"/>
      <c r="W14" s="146"/>
      <c r="Y14" s="148"/>
    </row>
    <row r="15" spans="1:27" ht="8.25" customHeight="1" x14ac:dyDescent="0.15">
      <c r="A15" s="4"/>
      <c r="F15" s="316"/>
      <c r="G15" s="317"/>
      <c r="H15" s="317"/>
      <c r="I15" s="317"/>
      <c r="J15" s="317"/>
      <c r="K15" s="317"/>
      <c r="L15" s="317"/>
      <c r="M15" s="4"/>
      <c r="S15" s="146"/>
      <c r="V15" s="8"/>
      <c r="W15" s="8"/>
      <c r="Y15" s="148"/>
    </row>
    <row r="16" spans="1:27" ht="22.5" customHeight="1" x14ac:dyDescent="0.15">
      <c r="A16" s="4"/>
      <c r="D16" s="32" t="s">
        <v>69</v>
      </c>
      <c r="F16" s="316"/>
      <c r="G16" s="317"/>
      <c r="H16" s="317"/>
      <c r="I16" s="317"/>
      <c r="J16" s="317"/>
      <c r="K16" s="317"/>
      <c r="L16" s="317"/>
      <c r="M16" s="4"/>
      <c r="N16" s="9"/>
      <c r="O16" s="9"/>
      <c r="S16" s="146"/>
      <c r="V16" s="147"/>
      <c r="W16" s="146"/>
      <c r="Y16" s="148"/>
    </row>
    <row r="17" spans="1:27" s="11" customFormat="1" ht="22.5" customHeight="1" x14ac:dyDescent="0.15">
      <c r="A17" s="10"/>
      <c r="D17" s="150" t="s">
        <v>127</v>
      </c>
      <c r="E17" s="5"/>
      <c r="F17" s="316"/>
      <c r="G17" s="317"/>
      <c r="H17" s="317"/>
      <c r="I17" s="317"/>
      <c r="J17" s="317"/>
      <c r="K17" s="317"/>
      <c r="L17" s="317"/>
      <c r="M17" s="10"/>
      <c r="N17" s="12"/>
      <c r="O17" s="13"/>
      <c r="S17" s="146"/>
      <c r="V17" s="147"/>
      <c r="W17" s="146"/>
      <c r="Y17" s="148"/>
    </row>
    <row r="18" spans="1:27" s="11" customFormat="1" ht="22.5" customHeight="1" x14ac:dyDescent="0.15">
      <c r="A18" s="10"/>
      <c r="D18" s="150" t="s">
        <v>129</v>
      </c>
      <c r="E18" s="5"/>
      <c r="F18" s="316"/>
      <c r="G18" s="317"/>
      <c r="H18" s="317"/>
      <c r="I18" s="317"/>
      <c r="J18" s="317"/>
      <c r="K18" s="317"/>
      <c r="L18" s="317"/>
      <c r="M18" s="10"/>
      <c r="S18" s="146"/>
      <c r="V18" s="147"/>
      <c r="W18" s="146"/>
      <c r="Y18" s="148"/>
    </row>
    <row r="19" spans="1:27" s="11" customFormat="1" ht="22.5" customHeight="1" x14ac:dyDescent="0.15">
      <c r="A19" s="10"/>
      <c r="D19" s="150" t="s">
        <v>130</v>
      </c>
      <c r="E19" s="5"/>
      <c r="F19" s="316"/>
      <c r="G19" s="317"/>
      <c r="H19" s="317"/>
      <c r="I19" s="317"/>
      <c r="J19" s="317"/>
      <c r="K19" s="317"/>
      <c r="L19" s="317"/>
      <c r="M19" s="10"/>
      <c r="S19" s="146"/>
      <c r="V19" s="147"/>
      <c r="W19" s="146"/>
      <c r="Y19" s="148"/>
    </row>
    <row r="20" spans="1:27" s="11" customFormat="1" ht="22.5" customHeight="1" x14ac:dyDescent="0.15">
      <c r="A20" s="10"/>
      <c r="D20" s="150" t="s">
        <v>131</v>
      </c>
      <c r="E20" s="5"/>
      <c r="F20" s="316"/>
      <c r="G20" s="317"/>
      <c r="H20" s="317"/>
      <c r="I20" s="317"/>
      <c r="J20" s="317"/>
      <c r="K20" s="317"/>
      <c r="L20" s="317"/>
      <c r="M20" s="10"/>
      <c r="S20" s="146"/>
      <c r="V20" s="147"/>
      <c r="W20" s="146"/>
    </row>
    <row r="21" spans="1:27" s="11" customFormat="1" ht="22.5" customHeight="1" x14ac:dyDescent="0.15">
      <c r="A21" s="10"/>
      <c r="D21" s="150" t="s">
        <v>128</v>
      </c>
      <c r="E21" s="5"/>
      <c r="F21" s="316"/>
      <c r="G21" s="317"/>
      <c r="H21" s="317"/>
      <c r="I21" s="317"/>
      <c r="J21" s="317"/>
      <c r="K21" s="317"/>
      <c r="L21" s="317"/>
      <c r="M21" s="10"/>
      <c r="S21" s="146"/>
      <c r="V21" s="147"/>
      <c r="W21" s="146"/>
    </row>
    <row r="22" spans="1:27" s="11" customFormat="1" ht="22.5" customHeight="1" x14ac:dyDescent="0.15">
      <c r="A22" s="10"/>
      <c r="D22" s="14"/>
      <c r="E22" s="5"/>
      <c r="F22" s="316"/>
      <c r="G22" s="317"/>
      <c r="H22" s="317"/>
      <c r="I22" s="317"/>
      <c r="J22" s="317"/>
      <c r="K22" s="317"/>
      <c r="L22" s="317"/>
      <c r="M22" s="10"/>
      <c r="S22" s="146"/>
      <c r="V22" s="147"/>
      <c r="W22" s="146"/>
    </row>
    <row r="23" spans="1:27" s="11" customFormat="1" ht="13.5" customHeight="1" x14ac:dyDescent="0.15">
      <c r="A23" s="10"/>
      <c r="F23" s="316"/>
      <c r="G23" s="317"/>
      <c r="H23" s="317"/>
      <c r="I23" s="317"/>
      <c r="J23" s="317"/>
      <c r="K23" s="317"/>
      <c r="L23" s="317"/>
      <c r="M23" s="10"/>
      <c r="S23" s="146"/>
      <c r="V23" s="147"/>
      <c r="W23" s="146"/>
    </row>
    <row r="24" spans="1:27" s="11" customFormat="1" ht="21" customHeight="1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S24" s="146"/>
      <c r="V24" s="147"/>
      <c r="W24" s="146"/>
    </row>
    <row r="25" spans="1:27" ht="15.75" customHeight="1" x14ac:dyDescent="0.15">
      <c r="C25" s="15" t="s">
        <v>62</v>
      </c>
      <c r="D25" s="34" t="s">
        <v>67</v>
      </c>
      <c r="I25" s="15"/>
      <c r="J25" s="11"/>
      <c r="S25" s="146"/>
      <c r="V25" s="147"/>
      <c r="W25" s="146"/>
    </row>
    <row r="26" spans="1:27" s="16" customFormat="1" ht="14.25" customHeight="1" x14ac:dyDescent="0.15">
      <c r="C26" s="16" t="s">
        <v>2</v>
      </c>
      <c r="D26" s="33" t="s">
        <v>3</v>
      </c>
      <c r="E26" s="33" t="s">
        <v>61</v>
      </c>
      <c r="F26" s="33" t="s">
        <v>4</v>
      </c>
      <c r="G26" s="33"/>
      <c r="H26" s="33" t="s">
        <v>101</v>
      </c>
      <c r="I26" s="33" t="s">
        <v>103</v>
      </c>
      <c r="J26" s="33" t="s">
        <v>104</v>
      </c>
      <c r="N26" s="33"/>
      <c r="O26" s="33"/>
      <c r="S26" s="146"/>
      <c r="V26" s="147"/>
    </row>
    <row r="27" spans="1:27" s="11" customFormat="1" ht="25.5" customHeight="1" x14ac:dyDescent="0.15">
      <c r="A27" s="29">
        <v>1</v>
      </c>
      <c r="B27" s="11">
        <v>1</v>
      </c>
      <c r="C27" s="20"/>
      <c r="D27" s="151"/>
      <c r="E27" s="152"/>
      <c r="F27" s="153"/>
      <c r="G27" s="151"/>
      <c r="H27" s="221"/>
      <c r="I27" s="181"/>
      <c r="J27" s="181">
        <f>SUM(ROUNDDOWN(F27*I27,0))</f>
        <v>0</v>
      </c>
      <c r="K27" s="17"/>
      <c r="N27" s="12"/>
      <c r="O27" s="13"/>
      <c r="S27" s="146"/>
      <c r="AA27" s="292" t="s">
        <v>190</v>
      </c>
    </row>
    <row r="28" spans="1:27" s="11" customFormat="1" ht="25.5" customHeight="1" x14ac:dyDescent="0.15">
      <c r="B28" s="11">
        <v>2</v>
      </c>
      <c r="C28" s="20"/>
      <c r="D28" s="225" t="s">
        <v>175</v>
      </c>
      <c r="E28" s="226"/>
      <c r="F28" s="155">
        <v>1</v>
      </c>
      <c r="G28" s="156"/>
      <c r="H28" s="222" t="s">
        <v>105</v>
      </c>
      <c r="I28" s="181"/>
      <c r="J28" s="181">
        <f>SUM(ROUNDDOWN(F28*I28,0))</f>
        <v>0</v>
      </c>
      <c r="S28" s="146"/>
      <c r="AA28" s="293" t="s">
        <v>192</v>
      </c>
    </row>
    <row r="29" spans="1:27" s="11" customFormat="1" ht="25.5" customHeight="1" x14ac:dyDescent="0.15">
      <c r="B29" s="11">
        <v>3</v>
      </c>
      <c r="C29" s="20"/>
      <c r="D29" s="225"/>
      <c r="E29" s="226"/>
      <c r="F29" s="227"/>
      <c r="G29" s="225"/>
      <c r="H29" s="222"/>
      <c r="I29" s="181"/>
      <c r="J29" s="181">
        <f t="shared" ref="J29:J51" si="0">SUM(ROUNDDOWN(F29*I29,0))</f>
        <v>0</v>
      </c>
      <c r="S29" s="146"/>
      <c r="AA29" s="293" t="s">
        <v>191</v>
      </c>
    </row>
    <row r="30" spans="1:27" s="11" customFormat="1" ht="25.5" customHeight="1" x14ac:dyDescent="0.15">
      <c r="B30" s="11">
        <v>4</v>
      </c>
      <c r="C30" s="20"/>
      <c r="D30" s="225" t="s">
        <v>175</v>
      </c>
      <c r="E30" s="226"/>
      <c r="F30" s="227">
        <v>1</v>
      </c>
      <c r="G30" s="225"/>
      <c r="H30" s="222" t="s">
        <v>105</v>
      </c>
      <c r="I30" s="181"/>
      <c r="J30" s="181">
        <f t="shared" si="0"/>
        <v>0</v>
      </c>
      <c r="S30" s="146"/>
      <c r="AA30" s="293" t="s">
        <v>199</v>
      </c>
    </row>
    <row r="31" spans="1:27" s="11" customFormat="1" ht="25.5" customHeight="1" x14ac:dyDescent="0.15">
      <c r="B31" s="11">
        <v>5</v>
      </c>
      <c r="C31" s="20"/>
      <c r="D31" s="225"/>
      <c r="E31" s="226"/>
      <c r="F31" s="227"/>
      <c r="G31" s="225"/>
      <c r="H31" s="222"/>
      <c r="I31" s="181"/>
      <c r="J31" s="181">
        <f t="shared" si="0"/>
        <v>0</v>
      </c>
      <c r="S31" s="146"/>
      <c r="AA31" s="294" t="s">
        <v>193</v>
      </c>
    </row>
    <row r="32" spans="1:27" s="11" customFormat="1" ht="25.5" customHeight="1" x14ac:dyDescent="0.15">
      <c r="B32" s="11">
        <v>6</v>
      </c>
      <c r="C32" s="20"/>
      <c r="D32" s="225" t="s">
        <v>175</v>
      </c>
      <c r="E32" s="226"/>
      <c r="F32" s="227">
        <v>1</v>
      </c>
      <c r="G32" s="225"/>
      <c r="H32" s="222" t="s">
        <v>105</v>
      </c>
      <c r="I32" s="181"/>
      <c r="J32" s="181">
        <f t="shared" si="0"/>
        <v>0</v>
      </c>
      <c r="S32" s="146"/>
      <c r="AA32" s="294" t="s">
        <v>194</v>
      </c>
    </row>
    <row r="33" spans="1:27" s="11" customFormat="1" ht="25.5" customHeight="1" x14ac:dyDescent="0.15">
      <c r="B33" s="11">
        <v>7</v>
      </c>
      <c r="C33" s="20"/>
      <c r="D33" s="225"/>
      <c r="E33" s="226"/>
      <c r="F33" s="227"/>
      <c r="G33" s="225"/>
      <c r="H33" s="222"/>
      <c r="I33" s="181"/>
      <c r="J33" s="181">
        <f t="shared" si="0"/>
        <v>0</v>
      </c>
      <c r="S33" s="146"/>
      <c r="AA33" s="294" t="s">
        <v>195</v>
      </c>
    </row>
    <row r="34" spans="1:27" s="11" customFormat="1" ht="25.5" customHeight="1" x14ac:dyDescent="0.15">
      <c r="B34" s="11">
        <v>8</v>
      </c>
      <c r="C34" s="20"/>
      <c r="D34" s="225"/>
      <c r="E34" s="226"/>
      <c r="F34" s="227"/>
      <c r="G34" s="225"/>
      <c r="H34" s="222"/>
      <c r="I34" s="181"/>
      <c r="J34" s="181">
        <f t="shared" si="0"/>
        <v>0</v>
      </c>
      <c r="AA34" s="293" t="s">
        <v>198</v>
      </c>
    </row>
    <row r="35" spans="1:27" s="11" customFormat="1" ht="25.5" customHeight="1" x14ac:dyDescent="0.15">
      <c r="B35" s="11">
        <v>9</v>
      </c>
      <c r="C35" s="20"/>
      <c r="D35" s="225"/>
      <c r="E35" s="226"/>
      <c r="F35" s="227"/>
      <c r="G35" s="225"/>
      <c r="H35" s="222"/>
      <c r="I35" s="181"/>
      <c r="J35" s="181">
        <f t="shared" si="0"/>
        <v>0</v>
      </c>
      <c r="N35" s="322"/>
      <c r="O35" s="322"/>
      <c r="P35" s="322"/>
      <c r="Q35" s="322"/>
      <c r="AA35" s="293" t="s">
        <v>196</v>
      </c>
    </row>
    <row r="36" spans="1:27" s="11" customFormat="1" ht="25.5" customHeight="1" x14ac:dyDescent="0.15">
      <c r="B36" s="11">
        <v>10</v>
      </c>
      <c r="C36" s="20"/>
      <c r="D36" s="225"/>
      <c r="E36" s="226"/>
      <c r="F36" s="227"/>
      <c r="G36" s="225"/>
      <c r="H36" s="222"/>
      <c r="I36" s="181"/>
      <c r="J36" s="181">
        <f t="shared" si="0"/>
        <v>0</v>
      </c>
      <c r="N36" s="322"/>
      <c r="O36" s="322"/>
      <c r="P36" s="322"/>
      <c r="Q36" s="322"/>
      <c r="R36" s="322"/>
      <c r="S36" s="322"/>
      <c r="AA36" s="293" t="s">
        <v>197</v>
      </c>
    </row>
    <row r="37" spans="1:27" s="11" customFormat="1" ht="25.5" customHeight="1" x14ac:dyDescent="0.15">
      <c r="B37" s="11">
        <v>11</v>
      </c>
      <c r="C37" s="20"/>
      <c r="D37" s="226"/>
      <c r="E37" s="226"/>
      <c r="F37" s="228"/>
      <c r="G37" s="226"/>
      <c r="H37" s="221"/>
      <c r="I37" s="181"/>
      <c r="J37" s="181">
        <f t="shared" si="0"/>
        <v>0</v>
      </c>
      <c r="N37" s="322"/>
      <c r="O37" s="322"/>
      <c r="P37" s="322"/>
      <c r="Q37" s="322"/>
      <c r="R37" s="322"/>
      <c r="S37" s="322"/>
      <c r="AA37" s="293" t="s">
        <v>205</v>
      </c>
    </row>
    <row r="38" spans="1:27" s="11" customFormat="1" ht="25.5" customHeight="1" x14ac:dyDescent="0.15">
      <c r="B38" s="11">
        <v>12</v>
      </c>
      <c r="C38" s="20"/>
      <c r="D38" s="226"/>
      <c r="E38" s="226"/>
      <c r="F38" s="228"/>
      <c r="G38" s="226"/>
      <c r="H38" s="221"/>
      <c r="I38" s="181"/>
      <c r="J38" s="181">
        <f t="shared" si="0"/>
        <v>0</v>
      </c>
      <c r="N38" s="322"/>
      <c r="O38" s="322"/>
      <c r="P38" s="322"/>
      <c r="Q38" s="322"/>
      <c r="R38" s="322"/>
      <c r="S38" s="322"/>
      <c r="AA38" s="293"/>
    </row>
    <row r="39" spans="1:27" s="11" customFormat="1" ht="25.5" customHeight="1" x14ac:dyDescent="0.15">
      <c r="B39" s="11">
        <v>13</v>
      </c>
      <c r="C39" s="20"/>
      <c r="D39" s="226"/>
      <c r="E39" s="226"/>
      <c r="F39" s="228"/>
      <c r="G39" s="226"/>
      <c r="H39" s="223"/>
      <c r="I39" s="181"/>
      <c r="J39" s="181">
        <f t="shared" si="0"/>
        <v>0</v>
      </c>
      <c r="N39" s="322"/>
      <c r="O39" s="322"/>
      <c r="P39" s="322"/>
      <c r="Q39" s="322"/>
      <c r="R39" s="322"/>
      <c r="S39" s="322"/>
      <c r="AA39" s="292" t="s">
        <v>200</v>
      </c>
    </row>
    <row r="40" spans="1:27" s="11" customFormat="1" ht="25.5" customHeight="1" x14ac:dyDescent="0.15">
      <c r="B40" s="11">
        <v>14</v>
      </c>
      <c r="C40" s="252"/>
      <c r="D40" s="237" t="s">
        <v>158</v>
      </c>
      <c r="E40" s="237" t="s">
        <v>159</v>
      </c>
      <c r="F40" s="238">
        <v>1</v>
      </c>
      <c r="G40" s="237"/>
      <c r="H40" s="239" t="s">
        <v>105</v>
      </c>
      <c r="I40" s="240"/>
      <c r="J40" s="240">
        <f>ROUNDDOWN(E41*E42,0)</f>
        <v>0</v>
      </c>
      <c r="N40" s="322"/>
      <c r="O40" s="322"/>
      <c r="P40" s="322"/>
      <c r="Q40" s="322"/>
      <c r="R40" s="322"/>
      <c r="S40" s="322"/>
    </row>
    <row r="41" spans="1:27" s="11" customFormat="1" ht="25.5" customHeight="1" x14ac:dyDescent="0.15">
      <c r="B41" s="11">
        <v>15</v>
      </c>
      <c r="C41" s="252"/>
      <c r="D41" s="237" t="s">
        <v>179</v>
      </c>
      <c r="E41" s="233"/>
      <c r="F41" s="238"/>
      <c r="G41" s="237"/>
      <c r="H41" s="239"/>
      <c r="I41" s="240"/>
      <c r="J41" s="240">
        <f>SUM(ROUNDDOWN(F41*I41,0))</f>
        <v>0</v>
      </c>
      <c r="N41" s="323" t="s">
        <v>181</v>
      </c>
      <c r="O41" s="323"/>
      <c r="P41" s="323"/>
      <c r="Q41" s="323"/>
      <c r="R41" s="323"/>
      <c r="S41" s="323"/>
    </row>
    <row r="42" spans="1:27" s="11" customFormat="1" ht="25.5" customHeight="1" x14ac:dyDescent="0.15">
      <c r="B42" s="11">
        <v>16</v>
      </c>
      <c r="C42" s="252"/>
      <c r="D42" s="237" t="s">
        <v>180</v>
      </c>
      <c r="E42" s="234"/>
      <c r="F42" s="238"/>
      <c r="G42" s="237"/>
      <c r="H42" s="239"/>
      <c r="I42" s="240"/>
      <c r="J42" s="240">
        <f t="shared" si="0"/>
        <v>0</v>
      </c>
      <c r="N42" s="323"/>
      <c r="O42" s="323"/>
      <c r="P42" s="323"/>
      <c r="Q42" s="323"/>
      <c r="R42" s="323"/>
      <c r="S42" s="323"/>
    </row>
    <row r="43" spans="1:27" s="11" customFormat="1" ht="25.5" customHeight="1" thickBot="1" x14ac:dyDescent="0.2">
      <c r="A43" s="30">
        <v>1</v>
      </c>
      <c r="B43" s="22">
        <v>17</v>
      </c>
      <c r="C43" s="256"/>
      <c r="D43" s="257"/>
      <c r="E43" s="258"/>
      <c r="F43" s="259"/>
      <c r="G43" s="257"/>
      <c r="H43" s="260"/>
      <c r="I43" s="261"/>
      <c r="J43" s="261">
        <f t="shared" si="0"/>
        <v>0</v>
      </c>
      <c r="K43" s="304" t="s">
        <v>63</v>
      </c>
      <c r="L43" s="304"/>
      <c r="M43" s="304"/>
      <c r="N43" s="322"/>
      <c r="O43" s="322"/>
      <c r="P43" s="322"/>
      <c r="Q43" s="322"/>
      <c r="R43" s="322"/>
      <c r="S43" s="322"/>
    </row>
    <row r="44" spans="1:27" s="11" customFormat="1" ht="25.5" customHeight="1" thickTop="1" x14ac:dyDescent="0.15">
      <c r="A44" s="243"/>
      <c r="B44" s="25"/>
      <c r="C44" s="314" t="s">
        <v>184</v>
      </c>
      <c r="D44" s="315"/>
      <c r="E44" s="315"/>
      <c r="F44" s="254"/>
      <c r="G44" s="253"/>
      <c r="H44" s="255"/>
      <c r="I44" s="240"/>
      <c r="J44" s="240"/>
      <c r="K44" s="243"/>
      <c r="L44" s="243"/>
      <c r="M44" s="243"/>
      <c r="N44" s="242"/>
      <c r="O44" s="242"/>
      <c r="P44" s="242"/>
      <c r="Q44" s="242"/>
      <c r="R44" s="242"/>
      <c r="S44" s="242"/>
    </row>
    <row r="45" spans="1:27" s="11" customFormat="1" ht="25.5" customHeight="1" x14ac:dyDescent="0.15">
      <c r="A45" s="243"/>
      <c r="B45" s="25"/>
      <c r="C45" s="309" t="s">
        <v>182</v>
      </c>
      <c r="D45" s="309"/>
      <c r="E45" s="309"/>
      <c r="F45" s="309"/>
      <c r="G45" s="309"/>
      <c r="H45" s="309"/>
      <c r="I45" s="309"/>
      <c r="J45" s="309"/>
      <c r="K45" s="243"/>
      <c r="L45" s="243"/>
      <c r="M45" s="243"/>
      <c r="N45" s="242"/>
      <c r="O45" s="242"/>
      <c r="P45" s="242"/>
      <c r="Q45" s="242"/>
      <c r="R45" s="242"/>
      <c r="S45" s="242"/>
    </row>
    <row r="46" spans="1:27" s="11" customFormat="1" ht="25.5" customHeight="1" x14ac:dyDescent="0.15">
      <c r="A46" s="243"/>
      <c r="B46" s="25"/>
      <c r="C46" s="319" t="s">
        <v>185</v>
      </c>
      <c r="D46" s="309"/>
      <c r="E46" s="309"/>
      <c r="F46" s="309"/>
      <c r="G46" s="309"/>
      <c r="H46" s="309"/>
      <c r="I46" s="309"/>
      <c r="J46" s="240"/>
      <c r="K46" s="243"/>
      <c r="L46" s="243"/>
      <c r="M46" s="243"/>
      <c r="N46" s="242"/>
      <c r="O46" s="242"/>
      <c r="P46" s="242"/>
      <c r="Q46" s="242"/>
      <c r="R46" s="242"/>
      <c r="S46" s="242"/>
    </row>
    <row r="47" spans="1:27" s="11" customFormat="1" ht="25.5" customHeight="1" x14ac:dyDescent="0.15">
      <c r="A47" s="243"/>
      <c r="B47" s="25"/>
      <c r="C47" s="309"/>
      <c r="D47" s="309"/>
      <c r="E47" s="309"/>
      <c r="F47" s="309"/>
      <c r="G47" s="309"/>
      <c r="H47" s="309"/>
      <c r="I47" s="309"/>
      <c r="J47" s="240"/>
      <c r="K47" s="243"/>
      <c r="L47" s="243"/>
      <c r="M47" s="243"/>
      <c r="N47" s="242"/>
      <c r="O47" s="242"/>
      <c r="P47" s="242"/>
      <c r="Q47" s="242"/>
      <c r="R47" s="242"/>
      <c r="S47" s="242"/>
    </row>
    <row r="48" spans="1:27" s="11" customFormat="1" ht="25.5" customHeight="1" x14ac:dyDescent="0.15">
      <c r="A48" s="243"/>
      <c r="B48" s="25"/>
      <c r="C48" s="309"/>
      <c r="D48" s="309"/>
      <c r="E48" s="309"/>
      <c r="F48" s="309"/>
      <c r="G48" s="309"/>
      <c r="H48" s="309"/>
      <c r="I48" s="309"/>
      <c r="J48" s="240"/>
      <c r="K48" s="243"/>
      <c r="L48" s="243"/>
      <c r="M48" s="243"/>
      <c r="N48" s="242"/>
      <c r="O48" s="242"/>
      <c r="P48" s="242"/>
      <c r="Q48" s="242"/>
      <c r="R48" s="242"/>
      <c r="S48" s="242"/>
    </row>
    <row r="49" spans="1:19" s="11" customFormat="1" ht="25.5" customHeight="1" thickBot="1" x14ac:dyDescent="0.2">
      <c r="A49" s="243"/>
      <c r="B49" s="25"/>
      <c r="C49" s="320" t="s">
        <v>186</v>
      </c>
      <c r="D49" s="321"/>
      <c r="E49" s="321"/>
      <c r="F49" s="321"/>
      <c r="G49" s="321"/>
      <c r="H49" s="321"/>
      <c r="I49" s="321"/>
      <c r="J49" s="240"/>
      <c r="K49" s="243"/>
      <c r="L49" s="243"/>
      <c r="M49" s="243"/>
      <c r="N49" s="242"/>
      <c r="O49" s="242"/>
      <c r="P49" s="242"/>
      <c r="Q49" s="242"/>
      <c r="R49" s="242"/>
      <c r="S49" s="242"/>
    </row>
    <row r="50" spans="1:19" s="11" customFormat="1" ht="27" customHeight="1" thickTop="1" x14ac:dyDescent="0.15">
      <c r="A50" s="244">
        <v>2</v>
      </c>
      <c r="B50" s="245">
        <v>1</v>
      </c>
      <c r="C50" s="246"/>
      <c r="D50" s="247"/>
      <c r="E50" s="248"/>
      <c r="F50" s="249"/>
      <c r="G50" s="247"/>
      <c r="H50" s="250"/>
      <c r="I50" s="251"/>
      <c r="J50" s="251">
        <f>SUM(ROUNDDOWN(F50*I50,0))</f>
        <v>0</v>
      </c>
      <c r="K50" s="245"/>
      <c r="L50" s="245"/>
      <c r="M50" s="245"/>
      <c r="N50" s="241"/>
    </row>
    <row r="51" spans="1:19" s="11" customFormat="1" ht="27" customHeight="1" x14ac:dyDescent="0.15">
      <c r="B51" s="11">
        <v>2</v>
      </c>
      <c r="C51" s="1"/>
      <c r="D51" s="213"/>
      <c r="E51" s="214"/>
      <c r="F51" s="153"/>
      <c r="G51" s="151"/>
      <c r="H51" s="221"/>
      <c r="I51" s="181"/>
      <c r="J51" s="181">
        <f t="shared" si="0"/>
        <v>0</v>
      </c>
      <c r="N51" s="241"/>
    </row>
    <row r="52" spans="1:19" s="11" customFormat="1" ht="27" customHeight="1" x14ac:dyDescent="0.15">
      <c r="B52" s="11">
        <v>3</v>
      </c>
      <c r="C52" s="1"/>
      <c r="D52" s="151"/>
      <c r="E52" s="152"/>
      <c r="F52" s="153"/>
      <c r="G52" s="151"/>
      <c r="H52" s="221"/>
      <c r="I52" s="181"/>
      <c r="J52" s="181">
        <f t="shared" ref="J52:J65" si="1">SUM(ROUNDDOWN(F52*I52,0))</f>
        <v>0</v>
      </c>
      <c r="N52" s="241"/>
    </row>
    <row r="53" spans="1:19" s="11" customFormat="1" ht="27" customHeight="1" x14ac:dyDescent="0.15">
      <c r="B53" s="11">
        <v>4</v>
      </c>
      <c r="C53" s="1"/>
      <c r="D53" s="151"/>
      <c r="E53" s="152"/>
      <c r="F53" s="153"/>
      <c r="G53" s="151"/>
      <c r="H53" s="221"/>
      <c r="I53" s="181"/>
      <c r="J53" s="181">
        <f t="shared" si="1"/>
        <v>0</v>
      </c>
      <c r="N53" s="241"/>
    </row>
    <row r="54" spans="1:19" s="11" customFormat="1" ht="27" customHeight="1" x14ac:dyDescent="0.15">
      <c r="B54" s="11">
        <v>5</v>
      </c>
      <c r="C54" s="1"/>
      <c r="D54" s="151"/>
      <c r="E54" s="152"/>
      <c r="F54" s="153"/>
      <c r="G54" s="151"/>
      <c r="H54" s="221"/>
      <c r="I54" s="181"/>
      <c r="J54" s="181">
        <f t="shared" si="1"/>
        <v>0</v>
      </c>
      <c r="N54" s="241"/>
    </row>
    <row r="55" spans="1:19" s="11" customFormat="1" ht="27" customHeight="1" x14ac:dyDescent="0.15">
      <c r="B55" s="11">
        <v>6</v>
      </c>
      <c r="C55" s="1"/>
      <c r="D55" s="151"/>
      <c r="E55" s="152"/>
      <c r="F55" s="153"/>
      <c r="G55" s="151"/>
      <c r="H55" s="221"/>
      <c r="I55" s="181"/>
      <c r="J55" s="181">
        <f t="shared" si="1"/>
        <v>0</v>
      </c>
    </row>
    <row r="56" spans="1:19" s="11" customFormat="1" ht="27" customHeight="1" x14ac:dyDescent="0.15">
      <c r="B56" s="11">
        <v>7</v>
      </c>
      <c r="C56" s="1"/>
      <c r="D56" s="151"/>
      <c r="E56" s="152"/>
      <c r="F56" s="153"/>
      <c r="G56" s="151"/>
      <c r="H56" s="221"/>
      <c r="I56" s="181"/>
      <c r="J56" s="181">
        <f t="shared" si="1"/>
        <v>0</v>
      </c>
    </row>
    <row r="57" spans="1:19" s="11" customFormat="1" ht="27" customHeight="1" x14ac:dyDescent="0.15">
      <c r="B57" s="11">
        <v>8</v>
      </c>
      <c r="C57" s="1"/>
      <c r="D57" s="151"/>
      <c r="E57" s="152"/>
      <c r="F57" s="153"/>
      <c r="G57" s="151"/>
      <c r="H57" s="221"/>
      <c r="I57" s="181"/>
      <c r="J57" s="181">
        <f t="shared" si="1"/>
        <v>0</v>
      </c>
    </row>
    <row r="58" spans="1:19" s="11" customFormat="1" ht="27" customHeight="1" x14ac:dyDescent="0.15">
      <c r="B58" s="11">
        <v>9</v>
      </c>
      <c r="C58" s="1"/>
      <c r="D58" s="151"/>
      <c r="E58" s="152"/>
      <c r="F58" s="153"/>
      <c r="G58" s="151"/>
      <c r="H58" s="221"/>
      <c r="I58" s="181"/>
      <c r="J58" s="181">
        <f t="shared" si="1"/>
        <v>0</v>
      </c>
    </row>
    <row r="59" spans="1:19" s="11" customFormat="1" ht="27" customHeight="1" x14ac:dyDescent="0.15">
      <c r="B59" s="11">
        <v>10</v>
      </c>
      <c r="C59" s="1"/>
      <c r="D59" s="151"/>
      <c r="E59" s="152"/>
      <c r="F59" s="153"/>
      <c r="G59" s="151"/>
      <c r="H59" s="221"/>
      <c r="I59" s="181"/>
      <c r="J59" s="181">
        <f t="shared" si="1"/>
        <v>0</v>
      </c>
    </row>
    <row r="60" spans="1:19" s="11" customFormat="1" ht="27" customHeight="1" x14ac:dyDescent="0.15">
      <c r="B60" s="11">
        <v>11</v>
      </c>
      <c r="C60" s="1"/>
      <c r="D60" s="151"/>
      <c r="E60" s="152"/>
      <c r="F60" s="153"/>
      <c r="G60" s="151"/>
      <c r="H60" s="221"/>
      <c r="I60" s="181"/>
      <c r="J60" s="181">
        <f t="shared" si="1"/>
        <v>0</v>
      </c>
    </row>
    <row r="61" spans="1:19" s="11" customFormat="1" ht="27" customHeight="1" x14ac:dyDescent="0.15">
      <c r="B61" s="11">
        <v>12</v>
      </c>
      <c r="C61" s="1"/>
      <c r="D61" s="151"/>
      <c r="E61" s="152"/>
      <c r="F61" s="153"/>
      <c r="G61" s="151"/>
      <c r="H61" s="221"/>
      <c r="I61" s="181"/>
      <c r="J61" s="181">
        <f t="shared" si="1"/>
        <v>0</v>
      </c>
    </row>
    <row r="62" spans="1:19" s="11" customFormat="1" ht="27" customHeight="1" x14ac:dyDescent="0.15">
      <c r="B62" s="11">
        <v>13</v>
      </c>
      <c r="C62" s="1"/>
      <c r="D62" s="151"/>
      <c r="E62" s="152"/>
      <c r="F62" s="153"/>
      <c r="G62" s="151"/>
      <c r="H62" s="221"/>
      <c r="I62" s="181"/>
      <c r="J62" s="181">
        <f t="shared" si="1"/>
        <v>0</v>
      </c>
    </row>
    <row r="63" spans="1:19" s="11" customFormat="1" ht="27" customHeight="1" x14ac:dyDescent="0.15">
      <c r="B63" s="11">
        <v>14</v>
      </c>
      <c r="C63" s="1"/>
      <c r="D63" s="151"/>
      <c r="E63" s="152"/>
      <c r="F63" s="153"/>
      <c r="G63" s="151"/>
      <c r="H63" s="221"/>
      <c r="I63" s="181"/>
      <c r="J63" s="181">
        <f t="shared" si="1"/>
        <v>0</v>
      </c>
    </row>
    <row r="64" spans="1:19" s="11" customFormat="1" ht="27" customHeight="1" x14ac:dyDescent="0.15">
      <c r="B64" s="11">
        <v>15</v>
      </c>
      <c r="C64" s="1"/>
      <c r="D64" s="151"/>
      <c r="E64" s="154"/>
      <c r="F64" s="153"/>
      <c r="G64" s="151"/>
      <c r="H64" s="221"/>
      <c r="I64" s="181"/>
      <c r="J64" s="181">
        <f t="shared" si="1"/>
        <v>0</v>
      </c>
    </row>
    <row r="65" spans="1:13" s="11" customFormat="1" ht="27" customHeight="1" x14ac:dyDescent="0.15">
      <c r="B65" s="11">
        <v>16</v>
      </c>
      <c r="C65" s="1"/>
      <c r="D65" s="151"/>
      <c r="E65" s="154"/>
      <c r="F65" s="153"/>
      <c r="G65" s="151"/>
      <c r="H65" s="221"/>
      <c r="I65" s="181"/>
      <c r="J65" s="181">
        <f t="shared" si="1"/>
        <v>0</v>
      </c>
    </row>
    <row r="66" spans="1:13" s="11" customFormat="1" ht="27" customHeight="1" thickBot="1" x14ac:dyDescent="0.2">
      <c r="A66" s="30">
        <v>2</v>
      </c>
      <c r="B66" s="22">
        <v>17</v>
      </c>
      <c r="C66" s="26"/>
      <c r="D66" s="27"/>
      <c r="E66" s="28"/>
      <c r="F66" s="35"/>
      <c r="G66" s="27"/>
      <c r="H66" s="224"/>
      <c r="I66" s="182"/>
      <c r="J66" s="182">
        <f t="shared" ref="J66" si="2">SUM(ROUNDDOWN(F66*I66,0))</f>
        <v>0</v>
      </c>
      <c r="K66" s="304" t="s">
        <v>63</v>
      </c>
      <c r="L66" s="304"/>
      <c r="M66" s="304"/>
    </row>
    <row r="67" spans="1:13" s="11" customFormat="1" ht="27" customHeight="1" thickTop="1" x14ac:dyDescent="0.15">
      <c r="A67" s="29">
        <v>3</v>
      </c>
      <c r="B67" s="11">
        <v>1</v>
      </c>
      <c r="C67" s="1"/>
      <c r="D67" s="19"/>
      <c r="E67" s="18"/>
      <c r="F67" s="249"/>
      <c r="G67" s="247"/>
      <c r="H67" s="250"/>
      <c r="I67" s="251"/>
      <c r="J67" s="251">
        <f>SUM(ROUNDDOWN(F67*I67,0))</f>
        <v>0</v>
      </c>
    </row>
    <row r="68" spans="1:13" s="11" customFormat="1" ht="27" customHeight="1" x14ac:dyDescent="0.15">
      <c r="B68" s="11">
        <v>2</v>
      </c>
      <c r="C68" s="1"/>
      <c r="D68" s="19"/>
      <c r="E68" s="18"/>
      <c r="F68" s="153"/>
      <c r="G68" s="151"/>
      <c r="H68" s="221"/>
      <c r="I68" s="181"/>
      <c r="J68" s="181">
        <f t="shared" ref="J68:J83" si="3">SUM(ROUNDDOWN(F68*I68,0))</f>
        <v>0</v>
      </c>
    </row>
    <row r="69" spans="1:13" s="11" customFormat="1" ht="27" customHeight="1" x14ac:dyDescent="0.15">
      <c r="B69" s="11">
        <v>3</v>
      </c>
      <c r="C69" s="1"/>
      <c r="D69" s="213"/>
      <c r="E69" s="18"/>
      <c r="F69" s="153"/>
      <c r="G69" s="151"/>
      <c r="H69" s="221"/>
      <c r="I69" s="181"/>
      <c r="J69" s="181">
        <f t="shared" si="3"/>
        <v>0</v>
      </c>
    </row>
    <row r="70" spans="1:13" s="11" customFormat="1" ht="27" customHeight="1" x14ac:dyDescent="0.15">
      <c r="A70" s="24"/>
      <c r="B70" s="25">
        <v>4</v>
      </c>
      <c r="C70" s="1"/>
      <c r="D70" s="19"/>
      <c r="E70" s="18"/>
      <c r="F70" s="153"/>
      <c r="G70" s="151"/>
      <c r="H70" s="221"/>
      <c r="I70" s="181"/>
      <c r="J70" s="181">
        <f t="shared" si="3"/>
        <v>0</v>
      </c>
      <c r="K70" s="318"/>
      <c r="L70" s="318"/>
      <c r="M70" s="318"/>
    </row>
    <row r="71" spans="1:13" s="11" customFormat="1" ht="27" customHeight="1" x14ac:dyDescent="0.15">
      <c r="A71" s="23"/>
      <c r="B71" s="11">
        <v>5</v>
      </c>
      <c r="C71" s="1"/>
      <c r="D71" s="19"/>
      <c r="E71" s="18"/>
      <c r="F71" s="153"/>
      <c r="G71" s="151"/>
      <c r="H71" s="221"/>
      <c r="I71" s="181"/>
      <c r="J71" s="181">
        <f t="shared" si="3"/>
        <v>0</v>
      </c>
    </row>
    <row r="72" spans="1:13" s="11" customFormat="1" ht="27" customHeight="1" x14ac:dyDescent="0.15">
      <c r="B72" s="11">
        <v>6</v>
      </c>
      <c r="C72" s="1"/>
      <c r="D72" s="19"/>
      <c r="E72" s="18"/>
      <c r="F72" s="153"/>
      <c r="G72" s="151"/>
      <c r="H72" s="221"/>
      <c r="I72" s="181"/>
      <c r="J72" s="181">
        <f t="shared" si="3"/>
        <v>0</v>
      </c>
    </row>
    <row r="73" spans="1:13" s="11" customFormat="1" ht="27" customHeight="1" x14ac:dyDescent="0.15">
      <c r="B73" s="11">
        <v>7</v>
      </c>
      <c r="C73" s="1"/>
      <c r="D73" s="19"/>
      <c r="E73" s="18"/>
      <c r="F73" s="153"/>
      <c r="G73" s="151"/>
      <c r="H73" s="221"/>
      <c r="I73" s="181"/>
      <c r="J73" s="181">
        <f t="shared" si="3"/>
        <v>0</v>
      </c>
    </row>
    <row r="74" spans="1:13" s="11" customFormat="1" ht="27" customHeight="1" x14ac:dyDescent="0.15">
      <c r="B74" s="11">
        <v>8</v>
      </c>
      <c r="C74" s="1"/>
      <c r="D74" s="19"/>
      <c r="E74" s="18"/>
      <c r="F74" s="153"/>
      <c r="G74" s="151"/>
      <c r="H74" s="221"/>
      <c r="I74" s="181"/>
      <c r="J74" s="181">
        <f t="shared" si="3"/>
        <v>0</v>
      </c>
    </row>
    <row r="75" spans="1:13" s="11" customFormat="1" ht="27" customHeight="1" x14ac:dyDescent="0.15">
      <c r="B75" s="11">
        <v>9</v>
      </c>
      <c r="C75" s="1"/>
      <c r="D75" s="19"/>
      <c r="E75" s="18"/>
      <c r="F75" s="153"/>
      <c r="G75" s="151"/>
      <c r="H75" s="221"/>
      <c r="I75" s="181"/>
      <c r="J75" s="181">
        <f t="shared" si="3"/>
        <v>0</v>
      </c>
    </row>
    <row r="76" spans="1:13" s="11" customFormat="1" ht="27" customHeight="1" x14ac:dyDescent="0.15">
      <c r="B76" s="11">
        <v>10</v>
      </c>
      <c r="C76" s="1"/>
      <c r="D76" s="19"/>
      <c r="E76" s="18"/>
      <c r="F76" s="153"/>
      <c r="G76" s="151"/>
      <c r="H76" s="221"/>
      <c r="I76" s="181"/>
      <c r="J76" s="181">
        <f t="shared" si="3"/>
        <v>0</v>
      </c>
    </row>
    <row r="77" spans="1:13" s="11" customFormat="1" ht="27" customHeight="1" x14ac:dyDescent="0.15">
      <c r="B77" s="11">
        <v>11</v>
      </c>
      <c r="C77" s="1"/>
      <c r="D77" s="19"/>
      <c r="E77" s="18"/>
      <c r="F77" s="153"/>
      <c r="G77" s="151"/>
      <c r="H77" s="221"/>
      <c r="I77" s="181"/>
      <c r="J77" s="181">
        <f t="shared" si="3"/>
        <v>0</v>
      </c>
    </row>
    <row r="78" spans="1:13" s="11" customFormat="1" ht="27" customHeight="1" x14ac:dyDescent="0.15">
      <c r="B78" s="11">
        <v>12</v>
      </c>
      <c r="C78" s="1"/>
      <c r="D78" s="19"/>
      <c r="E78" s="18"/>
      <c r="F78" s="153"/>
      <c r="G78" s="151"/>
      <c r="H78" s="221"/>
      <c r="I78" s="181"/>
      <c r="J78" s="181">
        <f t="shared" si="3"/>
        <v>0</v>
      </c>
    </row>
    <row r="79" spans="1:13" s="11" customFormat="1" ht="27" customHeight="1" x14ac:dyDescent="0.15">
      <c r="B79" s="11">
        <v>13</v>
      </c>
      <c r="C79" s="1"/>
      <c r="D79" s="19"/>
      <c r="E79" s="18"/>
      <c r="F79" s="153"/>
      <c r="G79" s="151"/>
      <c r="H79" s="221"/>
      <c r="I79" s="181"/>
      <c r="J79" s="181">
        <f t="shared" si="3"/>
        <v>0</v>
      </c>
    </row>
    <row r="80" spans="1:13" s="11" customFormat="1" ht="27" customHeight="1" x14ac:dyDescent="0.15">
      <c r="B80" s="11">
        <v>14</v>
      </c>
      <c r="C80" s="1"/>
      <c r="D80" s="19"/>
      <c r="E80" s="18"/>
      <c r="F80" s="153"/>
      <c r="G80" s="151"/>
      <c r="H80" s="221"/>
      <c r="I80" s="181"/>
      <c r="J80" s="181">
        <f t="shared" si="3"/>
        <v>0</v>
      </c>
    </row>
    <row r="81" spans="1:13" s="11" customFormat="1" ht="27" customHeight="1" x14ac:dyDescent="0.15">
      <c r="B81" s="11">
        <v>15</v>
      </c>
      <c r="C81" s="1"/>
      <c r="D81" s="19"/>
      <c r="E81" s="21"/>
      <c r="F81" s="153"/>
      <c r="G81" s="151"/>
      <c r="H81" s="221"/>
      <c r="I81" s="181"/>
      <c r="J81" s="181">
        <f t="shared" si="3"/>
        <v>0</v>
      </c>
    </row>
    <row r="82" spans="1:13" s="11" customFormat="1" ht="27" customHeight="1" x14ac:dyDescent="0.15">
      <c r="B82" s="11">
        <v>16</v>
      </c>
      <c r="C82" s="1"/>
      <c r="D82" s="19"/>
      <c r="E82" s="21"/>
      <c r="F82" s="153"/>
      <c r="G82" s="151"/>
      <c r="H82" s="221"/>
      <c r="I82" s="181"/>
      <c r="J82" s="181">
        <f t="shared" si="3"/>
        <v>0</v>
      </c>
    </row>
    <row r="83" spans="1:13" s="11" customFormat="1" ht="27" customHeight="1" thickBot="1" x14ac:dyDescent="0.2">
      <c r="A83" s="30">
        <v>3</v>
      </c>
      <c r="B83" s="22">
        <v>17</v>
      </c>
      <c r="C83" s="26"/>
      <c r="D83" s="27"/>
      <c r="E83" s="28"/>
      <c r="F83" s="35"/>
      <c r="G83" s="27"/>
      <c r="H83" s="224"/>
      <c r="I83" s="182"/>
      <c r="J83" s="182">
        <f t="shared" si="3"/>
        <v>0</v>
      </c>
      <c r="K83" s="304" t="s">
        <v>63</v>
      </c>
      <c r="L83" s="304"/>
      <c r="M83" s="304"/>
    </row>
    <row r="84" spans="1:13" s="11" customFormat="1" ht="27" customHeight="1" thickTop="1" x14ac:dyDescent="0.15">
      <c r="A84" s="29">
        <v>4</v>
      </c>
      <c r="B84" s="11">
        <v>1</v>
      </c>
      <c r="C84" s="1"/>
      <c r="D84" s="19"/>
      <c r="E84" s="18"/>
      <c r="F84" s="249"/>
      <c r="G84" s="247"/>
      <c r="H84" s="250"/>
      <c r="I84" s="251"/>
      <c r="J84" s="251">
        <f>SUM(ROUNDDOWN(F84*I84,0))</f>
        <v>0</v>
      </c>
    </row>
    <row r="85" spans="1:13" s="11" customFormat="1" ht="27" customHeight="1" x14ac:dyDescent="0.15">
      <c r="B85" s="11">
        <v>2</v>
      </c>
      <c r="C85" s="1"/>
      <c r="D85" s="226"/>
      <c r="E85" s="226"/>
      <c r="F85" s="153"/>
      <c r="G85" s="151"/>
      <c r="H85" s="221"/>
      <c r="I85" s="181"/>
      <c r="J85" s="181">
        <f t="shared" ref="J85:J100" si="4">SUM(ROUNDDOWN(F85*I85,0))</f>
        <v>0</v>
      </c>
    </row>
    <row r="86" spans="1:13" s="11" customFormat="1" ht="27" customHeight="1" x14ac:dyDescent="0.15">
      <c r="B86" s="11">
        <v>3</v>
      </c>
      <c r="C86" s="1"/>
      <c r="D86" s="226"/>
      <c r="E86" s="226"/>
      <c r="F86" s="153"/>
      <c r="G86" s="151"/>
      <c r="H86" s="221"/>
      <c r="I86" s="181"/>
      <c r="J86" s="181">
        <f t="shared" si="4"/>
        <v>0</v>
      </c>
    </row>
    <row r="87" spans="1:13" s="11" customFormat="1" ht="27" customHeight="1" x14ac:dyDescent="0.15">
      <c r="B87" s="25">
        <v>4</v>
      </c>
      <c r="C87" s="1"/>
      <c r="D87" s="226"/>
      <c r="E87" s="226"/>
      <c r="F87" s="153"/>
      <c r="G87" s="151"/>
      <c r="H87" s="221"/>
      <c r="I87" s="181"/>
      <c r="J87" s="181">
        <f t="shared" si="4"/>
        <v>0</v>
      </c>
    </row>
    <row r="88" spans="1:13" s="11" customFormat="1" ht="27" customHeight="1" x14ac:dyDescent="0.15">
      <c r="B88" s="11">
        <v>5</v>
      </c>
      <c r="C88" s="1"/>
      <c r="D88" s="226"/>
      <c r="E88" s="226"/>
      <c r="F88" s="153"/>
      <c r="G88" s="151"/>
      <c r="H88" s="221"/>
      <c r="I88" s="181"/>
      <c r="J88" s="181">
        <f t="shared" si="4"/>
        <v>0</v>
      </c>
    </row>
    <row r="89" spans="1:13" s="11" customFormat="1" ht="27" customHeight="1" x14ac:dyDescent="0.15">
      <c r="B89" s="11">
        <v>6</v>
      </c>
      <c r="C89" s="1"/>
      <c r="D89" s="226"/>
      <c r="E89" s="226"/>
      <c r="F89" s="153"/>
      <c r="G89" s="151"/>
      <c r="H89" s="221"/>
      <c r="I89" s="181"/>
      <c r="J89" s="181">
        <f t="shared" si="4"/>
        <v>0</v>
      </c>
    </row>
    <row r="90" spans="1:13" s="11" customFormat="1" ht="27" customHeight="1" x14ac:dyDescent="0.15">
      <c r="B90" s="11">
        <v>7</v>
      </c>
      <c r="C90" s="1"/>
      <c r="D90" s="226"/>
      <c r="E90" s="226"/>
      <c r="F90" s="153"/>
      <c r="G90" s="151"/>
      <c r="H90" s="221"/>
      <c r="I90" s="181"/>
      <c r="J90" s="181">
        <f t="shared" si="4"/>
        <v>0</v>
      </c>
    </row>
    <row r="91" spans="1:13" s="11" customFormat="1" ht="27" customHeight="1" x14ac:dyDescent="0.15">
      <c r="B91" s="11">
        <v>8</v>
      </c>
      <c r="C91" s="1"/>
      <c r="D91" s="226"/>
      <c r="E91" s="226"/>
      <c r="F91" s="153"/>
      <c r="G91" s="151"/>
      <c r="H91" s="221"/>
      <c r="I91" s="181"/>
      <c r="J91" s="181">
        <f t="shared" si="4"/>
        <v>0</v>
      </c>
    </row>
    <row r="92" spans="1:13" s="11" customFormat="1" ht="27" customHeight="1" x14ac:dyDescent="0.15">
      <c r="B92" s="11">
        <v>9</v>
      </c>
      <c r="C92" s="1"/>
      <c r="D92" s="226"/>
      <c r="E92" s="226"/>
      <c r="F92" s="153"/>
      <c r="G92" s="151"/>
      <c r="H92" s="221"/>
      <c r="I92" s="181"/>
      <c r="J92" s="181">
        <f t="shared" si="4"/>
        <v>0</v>
      </c>
    </row>
    <row r="93" spans="1:13" s="11" customFormat="1" ht="27" customHeight="1" x14ac:dyDescent="0.15">
      <c r="B93" s="11">
        <v>10</v>
      </c>
      <c r="C93" s="1"/>
      <c r="D93" s="226"/>
      <c r="E93" s="226"/>
      <c r="F93" s="153"/>
      <c r="G93" s="151"/>
      <c r="H93" s="221"/>
      <c r="I93" s="181"/>
      <c r="J93" s="181">
        <f t="shared" si="4"/>
        <v>0</v>
      </c>
    </row>
    <row r="94" spans="1:13" s="11" customFormat="1" ht="27" customHeight="1" x14ac:dyDescent="0.15">
      <c r="B94" s="11">
        <v>11</v>
      </c>
      <c r="C94" s="1"/>
      <c r="D94" s="226"/>
      <c r="E94" s="226"/>
      <c r="F94" s="153"/>
      <c r="G94" s="151"/>
      <c r="H94" s="221"/>
      <c r="I94" s="181"/>
      <c r="J94" s="181">
        <f t="shared" si="4"/>
        <v>0</v>
      </c>
    </row>
    <row r="95" spans="1:13" s="11" customFormat="1" ht="27" customHeight="1" x14ac:dyDescent="0.15">
      <c r="B95" s="11">
        <v>12</v>
      </c>
      <c r="C95" s="1"/>
      <c r="D95" s="226"/>
      <c r="E95" s="226"/>
      <c r="F95" s="153"/>
      <c r="G95" s="151"/>
      <c r="H95" s="221"/>
      <c r="I95" s="181"/>
      <c r="J95" s="181">
        <f t="shared" si="4"/>
        <v>0</v>
      </c>
    </row>
    <row r="96" spans="1:13" s="11" customFormat="1" ht="27" customHeight="1" x14ac:dyDescent="0.15">
      <c r="B96" s="11">
        <v>13</v>
      </c>
      <c r="C96" s="1"/>
      <c r="D96" s="226"/>
      <c r="E96" s="226"/>
      <c r="F96" s="153"/>
      <c r="G96" s="151"/>
      <c r="H96" s="221"/>
      <c r="I96" s="181"/>
      <c r="J96" s="181">
        <f t="shared" si="4"/>
        <v>0</v>
      </c>
    </row>
    <row r="97" spans="1:13" s="11" customFormat="1" ht="27" customHeight="1" x14ac:dyDescent="0.15">
      <c r="B97" s="11">
        <v>14</v>
      </c>
      <c r="C97" s="1"/>
      <c r="D97" s="226"/>
      <c r="E97" s="226"/>
      <c r="F97" s="153"/>
      <c r="G97" s="151"/>
      <c r="H97" s="221"/>
      <c r="I97" s="181"/>
      <c r="J97" s="181">
        <f t="shared" si="4"/>
        <v>0</v>
      </c>
    </row>
    <row r="98" spans="1:13" s="11" customFormat="1" ht="27" customHeight="1" x14ac:dyDescent="0.15">
      <c r="B98" s="11">
        <v>15</v>
      </c>
      <c r="C98" s="1"/>
      <c r="D98" s="226"/>
      <c r="E98" s="226"/>
      <c r="F98" s="153"/>
      <c r="G98" s="151"/>
      <c r="H98" s="221"/>
      <c r="I98" s="181"/>
      <c r="J98" s="181">
        <f t="shared" si="4"/>
        <v>0</v>
      </c>
    </row>
    <row r="99" spans="1:13" s="11" customFormat="1" ht="27" customHeight="1" x14ac:dyDescent="0.15">
      <c r="B99" s="11">
        <v>16</v>
      </c>
      <c r="C99" s="1"/>
      <c r="D99" s="226"/>
      <c r="E99" s="226"/>
      <c r="F99" s="153"/>
      <c r="G99" s="151"/>
      <c r="H99" s="221"/>
      <c r="I99" s="181"/>
      <c r="J99" s="181">
        <f t="shared" si="4"/>
        <v>0</v>
      </c>
    </row>
    <row r="100" spans="1:13" s="11" customFormat="1" ht="27" customHeight="1" thickBot="1" x14ac:dyDescent="0.2">
      <c r="A100" s="30">
        <v>4</v>
      </c>
      <c r="B100" s="22">
        <v>17</v>
      </c>
      <c r="C100" s="26"/>
      <c r="D100" s="27"/>
      <c r="E100" s="28"/>
      <c r="F100" s="35"/>
      <c r="G100" s="27"/>
      <c r="H100" s="224"/>
      <c r="I100" s="182"/>
      <c r="J100" s="182">
        <f t="shared" si="4"/>
        <v>0</v>
      </c>
      <c r="K100" s="304" t="s">
        <v>63</v>
      </c>
      <c r="L100" s="304"/>
      <c r="M100" s="304"/>
    </row>
    <row r="101" spans="1:13" s="11" customFormat="1" ht="27" customHeight="1" thickTop="1" x14ac:dyDescent="0.15">
      <c r="A101" s="29">
        <v>5</v>
      </c>
      <c r="B101" s="11">
        <v>1</v>
      </c>
      <c r="C101" s="1"/>
      <c r="D101" s="19"/>
      <c r="E101" s="18"/>
      <c r="F101" s="249"/>
      <c r="G101" s="247"/>
      <c r="H101" s="250"/>
      <c r="I101" s="251"/>
      <c r="J101" s="251">
        <f>SUM(ROUNDDOWN(F101*I101,0))</f>
        <v>0</v>
      </c>
    </row>
    <row r="102" spans="1:13" s="11" customFormat="1" ht="27" customHeight="1" x14ac:dyDescent="0.15">
      <c r="B102" s="11">
        <v>2</v>
      </c>
      <c r="C102" s="1"/>
      <c r="D102" s="226"/>
      <c r="E102" s="226"/>
      <c r="F102" s="153"/>
      <c r="G102" s="151"/>
      <c r="H102" s="221"/>
      <c r="I102" s="181"/>
      <c r="J102" s="181">
        <f t="shared" ref="J102:J117" si="5">SUM(ROUNDDOWN(F102*I102,0))</f>
        <v>0</v>
      </c>
    </row>
    <row r="103" spans="1:13" s="11" customFormat="1" ht="27" customHeight="1" x14ac:dyDescent="0.15">
      <c r="B103" s="11">
        <v>3</v>
      </c>
      <c r="C103" s="1"/>
      <c r="D103" s="226"/>
      <c r="E103" s="226"/>
      <c r="F103" s="153"/>
      <c r="G103" s="151"/>
      <c r="H103" s="221"/>
      <c r="I103" s="181"/>
      <c r="J103" s="181">
        <f t="shared" si="5"/>
        <v>0</v>
      </c>
    </row>
    <row r="104" spans="1:13" s="11" customFormat="1" ht="27" customHeight="1" x14ac:dyDescent="0.15">
      <c r="B104" s="25">
        <v>4</v>
      </c>
      <c r="C104" s="1"/>
      <c r="D104" s="226"/>
      <c r="E104" s="226"/>
      <c r="F104" s="153"/>
      <c r="G104" s="151"/>
      <c r="H104" s="221"/>
      <c r="I104" s="181"/>
      <c r="J104" s="181">
        <f t="shared" si="5"/>
        <v>0</v>
      </c>
    </row>
    <row r="105" spans="1:13" s="11" customFormat="1" ht="27" customHeight="1" x14ac:dyDescent="0.15">
      <c r="B105" s="11">
        <v>5</v>
      </c>
      <c r="C105" s="1"/>
      <c r="D105" s="226"/>
      <c r="E105" s="226"/>
      <c r="F105" s="153"/>
      <c r="G105" s="151"/>
      <c r="H105" s="221"/>
      <c r="I105" s="181"/>
      <c r="J105" s="181">
        <f t="shared" si="5"/>
        <v>0</v>
      </c>
    </row>
    <row r="106" spans="1:13" s="11" customFormat="1" ht="27" customHeight="1" x14ac:dyDescent="0.15">
      <c r="B106" s="11">
        <v>6</v>
      </c>
      <c r="C106" s="1"/>
      <c r="D106" s="226"/>
      <c r="E106" s="226"/>
      <c r="F106" s="153"/>
      <c r="G106" s="151"/>
      <c r="H106" s="221"/>
      <c r="I106" s="181"/>
      <c r="J106" s="181">
        <f t="shared" si="5"/>
        <v>0</v>
      </c>
    </row>
    <row r="107" spans="1:13" s="11" customFormat="1" ht="27" customHeight="1" x14ac:dyDescent="0.15">
      <c r="B107" s="11">
        <v>7</v>
      </c>
      <c r="C107" s="1"/>
      <c r="D107" s="226"/>
      <c r="E107" s="226"/>
      <c r="F107" s="153"/>
      <c r="G107" s="151"/>
      <c r="H107" s="221"/>
      <c r="I107" s="181"/>
      <c r="J107" s="181">
        <f t="shared" si="5"/>
        <v>0</v>
      </c>
    </row>
    <row r="108" spans="1:13" s="11" customFormat="1" ht="27" customHeight="1" x14ac:dyDescent="0.15">
      <c r="B108" s="11">
        <v>8</v>
      </c>
      <c r="C108" s="1"/>
      <c r="D108" s="226"/>
      <c r="E108" s="226"/>
      <c r="F108" s="153"/>
      <c r="G108" s="151"/>
      <c r="H108" s="221"/>
      <c r="I108" s="181"/>
      <c r="J108" s="181">
        <f t="shared" si="5"/>
        <v>0</v>
      </c>
    </row>
    <row r="109" spans="1:13" s="11" customFormat="1" ht="27" customHeight="1" x14ac:dyDescent="0.15">
      <c r="B109" s="11">
        <v>9</v>
      </c>
      <c r="C109" s="1"/>
      <c r="D109" s="226"/>
      <c r="E109" s="226"/>
      <c r="F109" s="153"/>
      <c r="G109" s="151"/>
      <c r="H109" s="221"/>
      <c r="I109" s="181"/>
      <c r="J109" s="181">
        <f t="shared" si="5"/>
        <v>0</v>
      </c>
    </row>
    <row r="110" spans="1:13" s="11" customFormat="1" ht="27" customHeight="1" x14ac:dyDescent="0.15">
      <c r="B110" s="11">
        <v>10</v>
      </c>
      <c r="C110" s="1"/>
      <c r="D110" s="226"/>
      <c r="E110" s="226"/>
      <c r="F110" s="153"/>
      <c r="G110" s="151"/>
      <c r="H110" s="221"/>
      <c r="I110" s="181"/>
      <c r="J110" s="181">
        <f t="shared" si="5"/>
        <v>0</v>
      </c>
    </row>
    <row r="111" spans="1:13" s="11" customFormat="1" ht="27" customHeight="1" x14ac:dyDescent="0.15">
      <c r="B111" s="11">
        <v>11</v>
      </c>
      <c r="C111" s="1"/>
      <c r="D111" s="226"/>
      <c r="E111" s="226"/>
      <c r="F111" s="153"/>
      <c r="G111" s="151"/>
      <c r="H111" s="221"/>
      <c r="I111" s="181"/>
      <c r="J111" s="181">
        <f t="shared" si="5"/>
        <v>0</v>
      </c>
    </row>
    <row r="112" spans="1:13" s="11" customFormat="1" ht="27" customHeight="1" x14ac:dyDescent="0.15">
      <c r="B112" s="11">
        <v>12</v>
      </c>
      <c r="C112" s="1"/>
      <c r="D112" s="226"/>
      <c r="E112" s="226"/>
      <c r="F112" s="153"/>
      <c r="G112" s="151"/>
      <c r="H112" s="221"/>
      <c r="I112" s="181"/>
      <c r="J112" s="181">
        <f t="shared" si="5"/>
        <v>0</v>
      </c>
    </row>
    <row r="113" spans="1:13" s="11" customFormat="1" ht="27" customHeight="1" x14ac:dyDescent="0.15">
      <c r="B113" s="11">
        <v>13</v>
      </c>
      <c r="C113" s="1"/>
      <c r="D113" s="226"/>
      <c r="E113" s="226"/>
      <c r="F113" s="153"/>
      <c r="G113" s="151"/>
      <c r="H113" s="221"/>
      <c r="I113" s="181"/>
      <c r="J113" s="181">
        <f t="shared" si="5"/>
        <v>0</v>
      </c>
    </row>
    <row r="114" spans="1:13" s="11" customFormat="1" ht="27" customHeight="1" x14ac:dyDescent="0.15">
      <c r="B114" s="11">
        <v>14</v>
      </c>
      <c r="C114" s="1"/>
      <c r="D114" s="226"/>
      <c r="E114" s="226"/>
      <c r="F114" s="153"/>
      <c r="G114" s="151"/>
      <c r="H114" s="221"/>
      <c r="I114" s="181"/>
      <c r="J114" s="181">
        <f t="shared" si="5"/>
        <v>0</v>
      </c>
    </row>
    <row r="115" spans="1:13" s="11" customFormat="1" ht="27" customHeight="1" x14ac:dyDescent="0.15">
      <c r="B115" s="11">
        <v>15</v>
      </c>
      <c r="C115" s="1"/>
      <c r="D115" s="226"/>
      <c r="E115" s="226"/>
      <c r="F115" s="153"/>
      <c r="G115" s="151"/>
      <c r="H115" s="221"/>
      <c r="I115" s="181"/>
      <c r="J115" s="181">
        <f t="shared" si="5"/>
        <v>0</v>
      </c>
    </row>
    <row r="116" spans="1:13" s="11" customFormat="1" ht="27" customHeight="1" x14ac:dyDescent="0.15">
      <c r="B116" s="11">
        <v>16</v>
      </c>
      <c r="C116" s="1"/>
      <c r="D116" s="226"/>
      <c r="E116" s="226"/>
      <c r="F116" s="153"/>
      <c r="G116" s="151"/>
      <c r="H116" s="221"/>
      <c r="I116" s="181"/>
      <c r="J116" s="181">
        <f t="shared" si="5"/>
        <v>0</v>
      </c>
    </row>
    <row r="117" spans="1:13" s="11" customFormat="1" ht="27" customHeight="1" thickBot="1" x14ac:dyDescent="0.2">
      <c r="A117" s="30">
        <v>5</v>
      </c>
      <c r="B117" s="22">
        <v>17</v>
      </c>
      <c r="C117" s="26"/>
      <c r="D117" s="27"/>
      <c r="E117" s="28"/>
      <c r="F117" s="35"/>
      <c r="G117" s="27"/>
      <c r="H117" s="224"/>
      <c r="I117" s="182"/>
      <c r="J117" s="182">
        <f t="shared" si="5"/>
        <v>0</v>
      </c>
      <c r="K117" s="304" t="s">
        <v>63</v>
      </c>
      <c r="L117" s="304"/>
      <c r="M117" s="304"/>
    </row>
    <row r="118" spans="1:13" s="11" customFormat="1" ht="27" customHeight="1" thickTop="1" x14ac:dyDescent="0.15">
      <c r="A118" s="29">
        <v>6</v>
      </c>
      <c r="B118" s="11">
        <v>1</v>
      </c>
      <c r="C118" s="1"/>
      <c r="D118" s="19"/>
      <c r="E118" s="18"/>
      <c r="F118" s="249"/>
      <c r="G118" s="247"/>
      <c r="H118" s="250"/>
      <c r="I118" s="251"/>
      <c r="J118" s="251">
        <f>SUM(ROUNDDOWN(F118*I118,0))</f>
        <v>0</v>
      </c>
    </row>
    <row r="119" spans="1:13" s="11" customFormat="1" ht="27" customHeight="1" x14ac:dyDescent="0.15">
      <c r="B119" s="11">
        <v>2</v>
      </c>
      <c r="C119" s="1"/>
      <c r="D119" s="226"/>
      <c r="E119" s="226"/>
      <c r="F119" s="153"/>
      <c r="G119" s="151"/>
      <c r="H119" s="221"/>
      <c r="I119" s="181"/>
      <c r="J119" s="181">
        <f t="shared" ref="J119:J134" si="6">SUM(ROUNDDOWN(F119*I119,0))</f>
        <v>0</v>
      </c>
    </row>
    <row r="120" spans="1:13" s="11" customFormat="1" ht="27" customHeight="1" x14ac:dyDescent="0.15">
      <c r="B120" s="11">
        <v>3</v>
      </c>
      <c r="C120" s="1"/>
      <c r="D120" s="226"/>
      <c r="E120" s="226"/>
      <c r="F120" s="153"/>
      <c r="G120" s="151"/>
      <c r="H120" s="221"/>
      <c r="I120" s="181"/>
      <c r="J120" s="181">
        <f t="shared" si="6"/>
        <v>0</v>
      </c>
    </row>
    <row r="121" spans="1:13" s="11" customFormat="1" ht="27" customHeight="1" x14ac:dyDescent="0.15">
      <c r="B121" s="25">
        <v>4</v>
      </c>
      <c r="C121" s="1"/>
      <c r="D121" s="226"/>
      <c r="E121" s="226"/>
      <c r="F121" s="153"/>
      <c r="G121" s="151"/>
      <c r="H121" s="221"/>
      <c r="I121" s="181"/>
      <c r="J121" s="181">
        <f t="shared" si="6"/>
        <v>0</v>
      </c>
    </row>
    <row r="122" spans="1:13" s="11" customFormat="1" ht="27" customHeight="1" x14ac:dyDescent="0.15">
      <c r="B122" s="11">
        <v>5</v>
      </c>
      <c r="C122" s="1"/>
      <c r="D122" s="226"/>
      <c r="E122" s="226"/>
      <c r="F122" s="153"/>
      <c r="G122" s="151"/>
      <c r="H122" s="221"/>
      <c r="I122" s="181"/>
      <c r="J122" s="181">
        <f t="shared" si="6"/>
        <v>0</v>
      </c>
    </row>
    <row r="123" spans="1:13" s="11" customFormat="1" ht="27" customHeight="1" x14ac:dyDescent="0.15">
      <c r="B123" s="11">
        <v>6</v>
      </c>
      <c r="C123" s="1"/>
      <c r="D123" s="226"/>
      <c r="E123" s="226"/>
      <c r="F123" s="153"/>
      <c r="G123" s="151"/>
      <c r="H123" s="221"/>
      <c r="I123" s="181"/>
      <c r="J123" s="181">
        <f t="shared" si="6"/>
        <v>0</v>
      </c>
    </row>
    <row r="124" spans="1:13" s="11" customFormat="1" ht="27" customHeight="1" x14ac:dyDescent="0.15">
      <c r="B124" s="11">
        <v>7</v>
      </c>
      <c r="C124" s="1"/>
      <c r="D124" s="226"/>
      <c r="E124" s="226"/>
      <c r="F124" s="153"/>
      <c r="G124" s="151"/>
      <c r="H124" s="221"/>
      <c r="I124" s="181"/>
      <c r="J124" s="181">
        <f t="shared" si="6"/>
        <v>0</v>
      </c>
    </row>
    <row r="125" spans="1:13" s="11" customFormat="1" ht="27" customHeight="1" x14ac:dyDescent="0.15">
      <c r="B125" s="11">
        <v>8</v>
      </c>
      <c r="C125" s="1"/>
      <c r="D125" s="226"/>
      <c r="E125" s="226"/>
      <c r="F125" s="153"/>
      <c r="G125" s="151"/>
      <c r="H125" s="221"/>
      <c r="I125" s="181"/>
      <c r="J125" s="181">
        <f t="shared" si="6"/>
        <v>0</v>
      </c>
    </row>
    <row r="126" spans="1:13" s="11" customFormat="1" ht="27" customHeight="1" x14ac:dyDescent="0.15">
      <c r="B126" s="11">
        <v>9</v>
      </c>
      <c r="C126" s="1"/>
      <c r="D126" s="226"/>
      <c r="E126" s="226"/>
      <c r="F126" s="153"/>
      <c r="G126" s="151"/>
      <c r="H126" s="221"/>
      <c r="I126" s="181"/>
      <c r="J126" s="181">
        <f t="shared" si="6"/>
        <v>0</v>
      </c>
    </row>
    <row r="127" spans="1:13" s="11" customFormat="1" ht="27" customHeight="1" x14ac:dyDescent="0.15">
      <c r="B127" s="11">
        <v>10</v>
      </c>
      <c r="C127" s="1"/>
      <c r="D127" s="226"/>
      <c r="E127" s="226"/>
      <c r="F127" s="153"/>
      <c r="G127" s="151"/>
      <c r="H127" s="221"/>
      <c r="I127" s="181"/>
      <c r="J127" s="181">
        <f t="shared" si="6"/>
        <v>0</v>
      </c>
    </row>
    <row r="128" spans="1:13" s="11" customFormat="1" ht="27" customHeight="1" x14ac:dyDescent="0.15">
      <c r="B128" s="11">
        <v>11</v>
      </c>
      <c r="C128" s="1"/>
      <c r="D128" s="226"/>
      <c r="E128" s="226"/>
      <c r="F128" s="153"/>
      <c r="G128" s="151"/>
      <c r="H128" s="221"/>
      <c r="I128" s="181"/>
      <c r="J128" s="181">
        <f t="shared" si="6"/>
        <v>0</v>
      </c>
    </row>
    <row r="129" spans="1:13" s="11" customFormat="1" ht="27" customHeight="1" x14ac:dyDescent="0.15">
      <c r="B129" s="11">
        <v>12</v>
      </c>
      <c r="C129" s="1"/>
      <c r="D129" s="226"/>
      <c r="E129" s="226"/>
      <c r="F129" s="153"/>
      <c r="G129" s="151"/>
      <c r="H129" s="221"/>
      <c r="I129" s="181"/>
      <c r="J129" s="181">
        <f t="shared" si="6"/>
        <v>0</v>
      </c>
    </row>
    <row r="130" spans="1:13" s="11" customFormat="1" ht="27" customHeight="1" x14ac:dyDescent="0.15">
      <c r="B130" s="11">
        <v>13</v>
      </c>
      <c r="C130" s="1"/>
      <c r="D130" s="226"/>
      <c r="E130" s="226"/>
      <c r="F130" s="153"/>
      <c r="G130" s="151"/>
      <c r="H130" s="221"/>
      <c r="I130" s="181"/>
      <c r="J130" s="181">
        <f t="shared" si="6"/>
        <v>0</v>
      </c>
    </row>
    <row r="131" spans="1:13" s="11" customFormat="1" ht="27" customHeight="1" x14ac:dyDescent="0.15">
      <c r="B131" s="11">
        <v>14</v>
      </c>
      <c r="C131" s="1"/>
      <c r="D131" s="226"/>
      <c r="E131" s="226"/>
      <c r="F131" s="153"/>
      <c r="G131" s="151"/>
      <c r="H131" s="221"/>
      <c r="I131" s="181"/>
      <c r="J131" s="181">
        <f t="shared" si="6"/>
        <v>0</v>
      </c>
    </row>
    <row r="132" spans="1:13" s="11" customFormat="1" ht="27" customHeight="1" x14ac:dyDescent="0.15">
      <c r="B132" s="11">
        <v>15</v>
      </c>
      <c r="C132" s="1"/>
      <c r="D132" s="226"/>
      <c r="E132" s="226"/>
      <c r="F132" s="153"/>
      <c r="G132" s="151"/>
      <c r="H132" s="221"/>
      <c r="I132" s="181"/>
      <c r="J132" s="181">
        <f t="shared" si="6"/>
        <v>0</v>
      </c>
    </row>
    <row r="133" spans="1:13" s="11" customFormat="1" ht="27" customHeight="1" x14ac:dyDescent="0.15">
      <c r="B133" s="11">
        <v>16</v>
      </c>
      <c r="C133" s="1"/>
      <c r="D133" s="226"/>
      <c r="E133" s="226"/>
      <c r="F133" s="153"/>
      <c r="G133" s="151"/>
      <c r="H133" s="221"/>
      <c r="I133" s="181"/>
      <c r="J133" s="181">
        <f t="shared" si="6"/>
        <v>0</v>
      </c>
    </row>
    <row r="134" spans="1:13" s="11" customFormat="1" ht="27" customHeight="1" thickBot="1" x14ac:dyDescent="0.2">
      <c r="A134" s="30">
        <v>6</v>
      </c>
      <c r="B134" s="22">
        <v>17</v>
      </c>
      <c r="C134" s="26"/>
      <c r="D134" s="27"/>
      <c r="E134" s="28"/>
      <c r="F134" s="35"/>
      <c r="G134" s="27"/>
      <c r="H134" s="224"/>
      <c r="I134" s="182"/>
      <c r="J134" s="182">
        <f t="shared" si="6"/>
        <v>0</v>
      </c>
      <c r="K134" s="304" t="s">
        <v>63</v>
      </c>
      <c r="L134" s="304"/>
      <c r="M134" s="304"/>
    </row>
    <row r="135" spans="1:13" s="11" customFormat="1" ht="27" customHeight="1" thickTop="1" x14ac:dyDescent="0.15">
      <c r="A135" s="29">
        <v>7</v>
      </c>
      <c r="B135" s="11">
        <v>1</v>
      </c>
      <c r="C135" s="1"/>
      <c r="D135" s="19"/>
      <c r="E135" s="18"/>
      <c r="F135" s="249"/>
      <c r="G135" s="247"/>
      <c r="H135" s="250"/>
      <c r="I135" s="251"/>
      <c r="J135" s="251">
        <f>SUM(ROUNDDOWN(F135*I135,0))</f>
        <v>0</v>
      </c>
    </row>
    <row r="136" spans="1:13" s="11" customFormat="1" ht="27" customHeight="1" x14ac:dyDescent="0.15">
      <c r="B136" s="11">
        <v>2</v>
      </c>
      <c r="C136" s="1"/>
      <c r="D136" s="226"/>
      <c r="E136" s="226"/>
      <c r="F136" s="153"/>
      <c r="G136" s="151"/>
      <c r="H136" s="221"/>
      <c r="I136" s="181"/>
      <c r="J136" s="181">
        <f t="shared" ref="J136:J151" si="7">SUM(ROUNDDOWN(F136*I136,0))</f>
        <v>0</v>
      </c>
    </row>
    <row r="137" spans="1:13" s="11" customFormat="1" ht="27" customHeight="1" x14ac:dyDescent="0.15">
      <c r="B137" s="11">
        <v>3</v>
      </c>
      <c r="C137" s="1"/>
      <c r="D137" s="226"/>
      <c r="E137" s="226"/>
      <c r="F137" s="153"/>
      <c r="G137" s="151"/>
      <c r="H137" s="221"/>
      <c r="I137" s="181"/>
      <c r="J137" s="181">
        <f t="shared" si="7"/>
        <v>0</v>
      </c>
    </row>
    <row r="138" spans="1:13" s="11" customFormat="1" ht="27" customHeight="1" x14ac:dyDescent="0.15">
      <c r="B138" s="25">
        <v>4</v>
      </c>
      <c r="C138" s="1"/>
      <c r="D138" s="226"/>
      <c r="E138" s="226"/>
      <c r="F138" s="153"/>
      <c r="G138" s="151"/>
      <c r="H138" s="221"/>
      <c r="I138" s="181"/>
      <c r="J138" s="181">
        <f t="shared" si="7"/>
        <v>0</v>
      </c>
    </row>
    <row r="139" spans="1:13" s="11" customFormat="1" ht="27" customHeight="1" x14ac:dyDescent="0.15">
      <c r="B139" s="11">
        <v>5</v>
      </c>
      <c r="C139" s="1"/>
      <c r="D139" s="226"/>
      <c r="E139" s="226"/>
      <c r="F139" s="153"/>
      <c r="G139" s="151"/>
      <c r="H139" s="221"/>
      <c r="I139" s="181"/>
      <c r="J139" s="181">
        <f t="shared" si="7"/>
        <v>0</v>
      </c>
    </row>
    <row r="140" spans="1:13" s="11" customFormat="1" ht="27" customHeight="1" x14ac:dyDescent="0.15">
      <c r="B140" s="11">
        <v>6</v>
      </c>
      <c r="C140" s="1"/>
      <c r="D140" s="226"/>
      <c r="E140" s="226"/>
      <c r="F140" s="153"/>
      <c r="G140" s="151"/>
      <c r="H140" s="221"/>
      <c r="I140" s="181"/>
      <c r="J140" s="181">
        <f t="shared" si="7"/>
        <v>0</v>
      </c>
    </row>
    <row r="141" spans="1:13" s="11" customFormat="1" ht="27" customHeight="1" x14ac:dyDescent="0.15">
      <c r="B141" s="11">
        <v>7</v>
      </c>
      <c r="C141" s="1"/>
      <c r="D141" s="226"/>
      <c r="E141" s="226"/>
      <c r="F141" s="153"/>
      <c r="G141" s="151"/>
      <c r="H141" s="221"/>
      <c r="I141" s="181"/>
      <c r="J141" s="181">
        <f t="shared" si="7"/>
        <v>0</v>
      </c>
    </row>
    <row r="142" spans="1:13" s="11" customFormat="1" ht="27" customHeight="1" x14ac:dyDescent="0.15">
      <c r="B142" s="11">
        <v>8</v>
      </c>
      <c r="C142" s="1"/>
      <c r="D142" s="226"/>
      <c r="E142" s="226"/>
      <c r="F142" s="153"/>
      <c r="G142" s="151"/>
      <c r="H142" s="221"/>
      <c r="I142" s="181"/>
      <c r="J142" s="181">
        <f t="shared" si="7"/>
        <v>0</v>
      </c>
    </row>
    <row r="143" spans="1:13" s="11" customFormat="1" ht="27" customHeight="1" x14ac:dyDescent="0.15">
      <c r="B143" s="11">
        <v>9</v>
      </c>
      <c r="C143" s="1"/>
      <c r="D143" s="226"/>
      <c r="E143" s="226"/>
      <c r="F143" s="153"/>
      <c r="G143" s="151"/>
      <c r="H143" s="221"/>
      <c r="I143" s="181"/>
      <c r="J143" s="181">
        <f t="shared" si="7"/>
        <v>0</v>
      </c>
    </row>
    <row r="144" spans="1:13" s="11" customFormat="1" ht="27" customHeight="1" x14ac:dyDescent="0.15">
      <c r="B144" s="11">
        <v>10</v>
      </c>
      <c r="C144" s="1"/>
      <c r="D144" s="226"/>
      <c r="E144" s="226"/>
      <c r="F144" s="153"/>
      <c r="G144" s="151"/>
      <c r="H144" s="221"/>
      <c r="I144" s="181"/>
      <c r="J144" s="181">
        <f t="shared" si="7"/>
        <v>0</v>
      </c>
    </row>
    <row r="145" spans="1:13" s="11" customFormat="1" ht="27" customHeight="1" x14ac:dyDescent="0.15">
      <c r="B145" s="11">
        <v>11</v>
      </c>
      <c r="C145" s="1"/>
      <c r="D145" s="226"/>
      <c r="E145" s="226"/>
      <c r="F145" s="153"/>
      <c r="G145" s="151"/>
      <c r="H145" s="221"/>
      <c r="I145" s="181"/>
      <c r="J145" s="181">
        <f t="shared" si="7"/>
        <v>0</v>
      </c>
    </row>
    <row r="146" spans="1:13" s="11" customFormat="1" ht="27" customHeight="1" x14ac:dyDescent="0.15">
      <c r="B146" s="11">
        <v>12</v>
      </c>
      <c r="C146" s="1"/>
      <c r="D146" s="226"/>
      <c r="E146" s="226"/>
      <c r="F146" s="153"/>
      <c r="G146" s="151"/>
      <c r="H146" s="221"/>
      <c r="I146" s="181"/>
      <c r="J146" s="181">
        <f t="shared" si="7"/>
        <v>0</v>
      </c>
    </row>
    <row r="147" spans="1:13" s="11" customFormat="1" ht="27" customHeight="1" x14ac:dyDescent="0.15">
      <c r="B147" s="11">
        <v>13</v>
      </c>
      <c r="C147" s="1"/>
      <c r="D147" s="226"/>
      <c r="E147" s="226"/>
      <c r="F147" s="153"/>
      <c r="G147" s="151"/>
      <c r="H147" s="221"/>
      <c r="I147" s="181"/>
      <c r="J147" s="181">
        <f t="shared" si="7"/>
        <v>0</v>
      </c>
    </row>
    <row r="148" spans="1:13" s="11" customFormat="1" ht="27" customHeight="1" x14ac:dyDescent="0.15">
      <c r="B148" s="11">
        <v>14</v>
      </c>
      <c r="C148" s="1"/>
      <c r="D148" s="226"/>
      <c r="E148" s="226"/>
      <c r="F148" s="153"/>
      <c r="G148" s="151"/>
      <c r="H148" s="221"/>
      <c r="I148" s="181"/>
      <c r="J148" s="181">
        <f t="shared" si="7"/>
        <v>0</v>
      </c>
    </row>
    <row r="149" spans="1:13" s="11" customFormat="1" ht="27" customHeight="1" x14ac:dyDescent="0.15">
      <c r="B149" s="11">
        <v>15</v>
      </c>
      <c r="C149" s="1"/>
      <c r="D149" s="226"/>
      <c r="E149" s="226"/>
      <c r="F149" s="153"/>
      <c r="G149" s="151"/>
      <c r="H149" s="221"/>
      <c r="I149" s="181"/>
      <c r="J149" s="181">
        <f t="shared" si="7"/>
        <v>0</v>
      </c>
    </row>
    <row r="150" spans="1:13" s="11" customFormat="1" ht="27" customHeight="1" x14ac:dyDescent="0.15">
      <c r="B150" s="11">
        <v>16</v>
      </c>
      <c r="C150" s="1"/>
      <c r="D150" s="226"/>
      <c r="E150" s="226"/>
      <c r="F150" s="153"/>
      <c r="G150" s="151"/>
      <c r="H150" s="221"/>
      <c r="I150" s="181"/>
      <c r="J150" s="181">
        <f t="shared" si="7"/>
        <v>0</v>
      </c>
    </row>
    <row r="151" spans="1:13" s="11" customFormat="1" ht="27" customHeight="1" thickBot="1" x14ac:dyDescent="0.2">
      <c r="A151" s="30">
        <v>7</v>
      </c>
      <c r="B151" s="22">
        <v>17</v>
      </c>
      <c r="C151" s="26"/>
      <c r="D151" s="27"/>
      <c r="E151" s="28"/>
      <c r="F151" s="35"/>
      <c r="G151" s="27"/>
      <c r="H151" s="224"/>
      <c r="I151" s="182"/>
      <c r="J151" s="182">
        <f t="shared" si="7"/>
        <v>0</v>
      </c>
      <c r="K151" s="304" t="s">
        <v>63</v>
      </c>
      <c r="L151" s="304"/>
      <c r="M151" s="304"/>
    </row>
    <row r="152" spans="1:13" s="11" customFormat="1" ht="27" customHeight="1" thickTop="1" x14ac:dyDescent="0.15">
      <c r="A152" s="29">
        <v>8</v>
      </c>
      <c r="B152" s="11">
        <v>1</v>
      </c>
      <c r="C152" s="1"/>
      <c r="D152" s="19"/>
      <c r="E152" s="18"/>
      <c r="F152" s="249"/>
      <c r="G152" s="247"/>
      <c r="H152" s="250"/>
      <c r="I152" s="251"/>
      <c r="J152" s="251">
        <f>SUM(ROUNDDOWN(F152*I152,0))</f>
        <v>0</v>
      </c>
    </row>
    <row r="153" spans="1:13" s="11" customFormat="1" ht="27" customHeight="1" x14ac:dyDescent="0.15">
      <c r="B153" s="11">
        <v>2</v>
      </c>
      <c r="C153" s="1"/>
      <c r="D153" s="226"/>
      <c r="E153" s="226"/>
      <c r="F153" s="153"/>
      <c r="G153" s="151"/>
      <c r="H153" s="221"/>
      <c r="I153" s="181"/>
      <c r="J153" s="181">
        <f t="shared" ref="J153:J168" si="8">SUM(ROUNDDOWN(F153*I153,0))</f>
        <v>0</v>
      </c>
    </row>
    <row r="154" spans="1:13" s="11" customFormat="1" ht="27" customHeight="1" x14ac:dyDescent="0.15">
      <c r="B154" s="11">
        <v>3</v>
      </c>
      <c r="C154" s="1"/>
      <c r="D154" s="226"/>
      <c r="E154" s="226"/>
      <c r="F154" s="153"/>
      <c r="G154" s="151"/>
      <c r="H154" s="221"/>
      <c r="I154" s="181"/>
      <c r="J154" s="181">
        <f t="shared" si="8"/>
        <v>0</v>
      </c>
    </row>
    <row r="155" spans="1:13" s="11" customFormat="1" ht="27" customHeight="1" x14ac:dyDescent="0.15">
      <c r="B155" s="25">
        <v>4</v>
      </c>
      <c r="C155" s="1"/>
      <c r="D155" s="226"/>
      <c r="E155" s="226"/>
      <c r="F155" s="153"/>
      <c r="G155" s="151"/>
      <c r="H155" s="221"/>
      <c r="I155" s="181"/>
      <c r="J155" s="181">
        <f t="shared" si="8"/>
        <v>0</v>
      </c>
    </row>
    <row r="156" spans="1:13" s="11" customFormat="1" ht="27" customHeight="1" x14ac:dyDescent="0.15">
      <c r="B156" s="11">
        <v>5</v>
      </c>
      <c r="C156" s="1"/>
      <c r="D156" s="226"/>
      <c r="E156" s="226"/>
      <c r="F156" s="153"/>
      <c r="G156" s="151"/>
      <c r="H156" s="221"/>
      <c r="I156" s="181"/>
      <c r="J156" s="181">
        <f t="shared" si="8"/>
        <v>0</v>
      </c>
    </row>
    <row r="157" spans="1:13" s="11" customFormat="1" ht="27" customHeight="1" x14ac:dyDescent="0.15">
      <c r="B157" s="11">
        <v>6</v>
      </c>
      <c r="C157" s="1"/>
      <c r="D157" s="226"/>
      <c r="E157" s="226"/>
      <c r="F157" s="153"/>
      <c r="G157" s="151"/>
      <c r="H157" s="221"/>
      <c r="I157" s="181"/>
      <c r="J157" s="181">
        <f t="shared" si="8"/>
        <v>0</v>
      </c>
    </row>
    <row r="158" spans="1:13" s="11" customFormat="1" ht="27" customHeight="1" x14ac:dyDescent="0.15">
      <c r="B158" s="11">
        <v>7</v>
      </c>
      <c r="C158" s="1"/>
      <c r="D158" s="226"/>
      <c r="E158" s="226"/>
      <c r="F158" s="153"/>
      <c r="G158" s="151"/>
      <c r="H158" s="221"/>
      <c r="I158" s="181"/>
      <c r="J158" s="181">
        <f t="shared" si="8"/>
        <v>0</v>
      </c>
    </row>
    <row r="159" spans="1:13" s="11" customFormat="1" ht="27" customHeight="1" x14ac:dyDescent="0.15">
      <c r="B159" s="11">
        <v>8</v>
      </c>
      <c r="C159" s="1"/>
      <c r="D159" s="226"/>
      <c r="E159" s="226"/>
      <c r="F159" s="153"/>
      <c r="G159" s="151"/>
      <c r="H159" s="221"/>
      <c r="I159" s="181"/>
      <c r="J159" s="181">
        <f t="shared" si="8"/>
        <v>0</v>
      </c>
    </row>
    <row r="160" spans="1:13" s="11" customFormat="1" ht="27" customHeight="1" x14ac:dyDescent="0.15">
      <c r="B160" s="11">
        <v>9</v>
      </c>
      <c r="C160" s="1"/>
      <c r="D160" s="226"/>
      <c r="E160" s="226"/>
      <c r="F160" s="153"/>
      <c r="G160" s="151"/>
      <c r="H160" s="221"/>
      <c r="I160" s="181"/>
      <c r="J160" s="181">
        <f t="shared" si="8"/>
        <v>0</v>
      </c>
    </row>
    <row r="161" spans="1:13" s="11" customFormat="1" ht="27" customHeight="1" x14ac:dyDescent="0.15">
      <c r="B161" s="11">
        <v>10</v>
      </c>
      <c r="C161" s="1"/>
      <c r="D161" s="226"/>
      <c r="E161" s="226"/>
      <c r="F161" s="153"/>
      <c r="G161" s="151"/>
      <c r="H161" s="221"/>
      <c r="I161" s="181"/>
      <c r="J161" s="181">
        <f t="shared" si="8"/>
        <v>0</v>
      </c>
    </row>
    <row r="162" spans="1:13" s="11" customFormat="1" ht="27" customHeight="1" x14ac:dyDescent="0.15">
      <c r="B162" s="11">
        <v>11</v>
      </c>
      <c r="C162" s="1"/>
      <c r="D162" s="226"/>
      <c r="E162" s="226"/>
      <c r="F162" s="153"/>
      <c r="G162" s="151"/>
      <c r="H162" s="221"/>
      <c r="I162" s="181"/>
      <c r="J162" s="181">
        <f t="shared" si="8"/>
        <v>0</v>
      </c>
    </row>
    <row r="163" spans="1:13" s="11" customFormat="1" ht="27" customHeight="1" x14ac:dyDescent="0.15">
      <c r="B163" s="11">
        <v>12</v>
      </c>
      <c r="C163" s="1"/>
      <c r="D163" s="226"/>
      <c r="E163" s="226"/>
      <c r="F163" s="153"/>
      <c r="G163" s="151"/>
      <c r="H163" s="221"/>
      <c r="I163" s="181"/>
      <c r="J163" s="181">
        <f t="shared" si="8"/>
        <v>0</v>
      </c>
    </row>
    <row r="164" spans="1:13" s="11" customFormat="1" ht="27" customHeight="1" x14ac:dyDescent="0.15">
      <c r="B164" s="11">
        <v>13</v>
      </c>
      <c r="C164" s="1"/>
      <c r="D164" s="226"/>
      <c r="E164" s="226"/>
      <c r="F164" s="153"/>
      <c r="G164" s="151"/>
      <c r="H164" s="221"/>
      <c r="I164" s="181"/>
      <c r="J164" s="181">
        <f t="shared" si="8"/>
        <v>0</v>
      </c>
    </row>
    <row r="165" spans="1:13" s="11" customFormat="1" ht="27" customHeight="1" x14ac:dyDescent="0.15">
      <c r="B165" s="11">
        <v>14</v>
      </c>
      <c r="C165" s="1"/>
      <c r="D165" s="226"/>
      <c r="E165" s="226"/>
      <c r="F165" s="153"/>
      <c r="G165" s="151"/>
      <c r="H165" s="221"/>
      <c r="I165" s="181"/>
      <c r="J165" s="181">
        <f t="shared" si="8"/>
        <v>0</v>
      </c>
    </row>
    <row r="166" spans="1:13" s="11" customFormat="1" ht="27" customHeight="1" x14ac:dyDescent="0.15">
      <c r="B166" s="11">
        <v>15</v>
      </c>
      <c r="C166" s="1"/>
      <c r="D166" s="226"/>
      <c r="E166" s="226"/>
      <c r="F166" s="153"/>
      <c r="G166" s="151"/>
      <c r="H166" s="221"/>
      <c r="I166" s="181"/>
      <c r="J166" s="181">
        <f t="shared" si="8"/>
        <v>0</v>
      </c>
    </row>
    <row r="167" spans="1:13" s="11" customFormat="1" ht="27" customHeight="1" x14ac:dyDescent="0.15">
      <c r="B167" s="11">
        <v>16</v>
      </c>
      <c r="C167" s="1"/>
      <c r="D167" s="226"/>
      <c r="E167" s="226"/>
      <c r="F167" s="153"/>
      <c r="G167" s="151"/>
      <c r="H167" s="221"/>
      <c r="I167" s="181"/>
      <c r="J167" s="181">
        <f t="shared" si="8"/>
        <v>0</v>
      </c>
    </row>
    <row r="168" spans="1:13" s="11" customFormat="1" ht="27" customHeight="1" thickBot="1" x14ac:dyDescent="0.2">
      <c r="A168" s="30">
        <v>8</v>
      </c>
      <c r="B168" s="22">
        <v>17</v>
      </c>
      <c r="C168" s="26"/>
      <c r="D168" s="27"/>
      <c r="E168" s="28"/>
      <c r="F168" s="35"/>
      <c r="G168" s="27"/>
      <c r="H168" s="224"/>
      <c r="I168" s="182"/>
      <c r="J168" s="182">
        <f t="shared" si="8"/>
        <v>0</v>
      </c>
      <c r="K168" s="304" t="s">
        <v>63</v>
      </c>
      <c r="L168" s="304"/>
      <c r="M168" s="304"/>
    </row>
    <row r="169" spans="1:13" s="11" customFormat="1" ht="27" customHeight="1" thickTop="1" x14ac:dyDescent="0.15">
      <c r="A169" s="29">
        <v>9</v>
      </c>
      <c r="B169" s="11">
        <v>1</v>
      </c>
      <c r="C169" s="1"/>
      <c r="D169" s="19"/>
      <c r="E169" s="18"/>
      <c r="F169" s="249"/>
      <c r="G169" s="247"/>
      <c r="H169" s="250"/>
      <c r="I169" s="251"/>
      <c r="J169" s="251">
        <f>SUM(ROUNDDOWN(F169*I169,0))</f>
        <v>0</v>
      </c>
    </row>
    <row r="170" spans="1:13" s="11" customFormat="1" ht="27" customHeight="1" x14ac:dyDescent="0.15">
      <c r="B170" s="11">
        <v>2</v>
      </c>
      <c r="C170" s="1"/>
      <c r="D170" s="226"/>
      <c r="E170" s="226"/>
      <c r="F170" s="153"/>
      <c r="G170" s="151"/>
      <c r="H170" s="221"/>
      <c r="I170" s="181"/>
      <c r="J170" s="181">
        <f t="shared" ref="J170:J185" si="9">SUM(ROUNDDOWN(F170*I170,0))</f>
        <v>0</v>
      </c>
    </row>
    <row r="171" spans="1:13" s="11" customFormat="1" ht="27" customHeight="1" x14ac:dyDescent="0.15">
      <c r="B171" s="11">
        <v>3</v>
      </c>
      <c r="C171" s="1"/>
      <c r="D171" s="226"/>
      <c r="E171" s="226"/>
      <c r="F171" s="153"/>
      <c r="G171" s="151"/>
      <c r="H171" s="221"/>
      <c r="I171" s="181"/>
      <c r="J171" s="181">
        <f t="shared" si="9"/>
        <v>0</v>
      </c>
    </row>
    <row r="172" spans="1:13" s="11" customFormat="1" ht="27" customHeight="1" x14ac:dyDescent="0.15">
      <c r="B172" s="25">
        <v>4</v>
      </c>
      <c r="C172" s="1"/>
      <c r="D172" s="226"/>
      <c r="E172" s="226"/>
      <c r="F172" s="153"/>
      <c r="G172" s="151"/>
      <c r="H172" s="221"/>
      <c r="I172" s="181"/>
      <c r="J172" s="181">
        <f t="shared" si="9"/>
        <v>0</v>
      </c>
    </row>
    <row r="173" spans="1:13" s="11" customFormat="1" ht="27" customHeight="1" x14ac:dyDescent="0.15">
      <c r="B173" s="11">
        <v>5</v>
      </c>
      <c r="C173" s="1"/>
      <c r="D173" s="226"/>
      <c r="E173" s="226"/>
      <c r="F173" s="153"/>
      <c r="G173" s="151"/>
      <c r="H173" s="221"/>
      <c r="I173" s="181"/>
      <c r="J173" s="181">
        <f t="shared" si="9"/>
        <v>0</v>
      </c>
    </row>
    <row r="174" spans="1:13" s="11" customFormat="1" ht="27" customHeight="1" x14ac:dyDescent="0.15">
      <c r="B174" s="11">
        <v>6</v>
      </c>
      <c r="C174" s="1"/>
      <c r="D174" s="226"/>
      <c r="E174" s="226"/>
      <c r="F174" s="153"/>
      <c r="G174" s="151"/>
      <c r="H174" s="221"/>
      <c r="I174" s="181"/>
      <c r="J174" s="181">
        <f t="shared" si="9"/>
        <v>0</v>
      </c>
    </row>
    <row r="175" spans="1:13" s="11" customFormat="1" ht="27" customHeight="1" x14ac:dyDescent="0.15">
      <c r="B175" s="11">
        <v>7</v>
      </c>
      <c r="C175" s="1"/>
      <c r="D175" s="226"/>
      <c r="E175" s="226"/>
      <c r="F175" s="153"/>
      <c r="G175" s="151"/>
      <c r="H175" s="221"/>
      <c r="I175" s="181"/>
      <c r="J175" s="181">
        <f t="shared" si="9"/>
        <v>0</v>
      </c>
    </row>
    <row r="176" spans="1:13" s="11" customFormat="1" ht="27" customHeight="1" x14ac:dyDescent="0.15">
      <c r="B176" s="11">
        <v>8</v>
      </c>
      <c r="C176" s="1"/>
      <c r="D176" s="226"/>
      <c r="E176" s="226"/>
      <c r="F176" s="153"/>
      <c r="G176" s="151"/>
      <c r="H176" s="221"/>
      <c r="I176" s="181"/>
      <c r="J176" s="181">
        <f t="shared" si="9"/>
        <v>0</v>
      </c>
    </row>
    <row r="177" spans="1:13" s="11" customFormat="1" ht="27" customHeight="1" x14ac:dyDescent="0.15">
      <c r="B177" s="11">
        <v>9</v>
      </c>
      <c r="C177" s="1"/>
      <c r="D177" s="226"/>
      <c r="E177" s="226"/>
      <c r="F177" s="153"/>
      <c r="G177" s="151"/>
      <c r="H177" s="221"/>
      <c r="I177" s="181"/>
      <c r="J177" s="181">
        <f t="shared" si="9"/>
        <v>0</v>
      </c>
    </row>
    <row r="178" spans="1:13" s="11" customFormat="1" ht="27" customHeight="1" x14ac:dyDescent="0.15">
      <c r="B178" s="11">
        <v>10</v>
      </c>
      <c r="C178" s="1"/>
      <c r="D178" s="226"/>
      <c r="E178" s="226"/>
      <c r="F178" s="153"/>
      <c r="G178" s="151"/>
      <c r="H178" s="221"/>
      <c r="I178" s="181"/>
      <c r="J178" s="181">
        <f t="shared" si="9"/>
        <v>0</v>
      </c>
    </row>
    <row r="179" spans="1:13" s="11" customFormat="1" ht="27" customHeight="1" x14ac:dyDescent="0.15">
      <c r="B179" s="11">
        <v>11</v>
      </c>
      <c r="C179" s="1"/>
      <c r="D179" s="226"/>
      <c r="E179" s="226"/>
      <c r="F179" s="153"/>
      <c r="G179" s="151"/>
      <c r="H179" s="221"/>
      <c r="I179" s="181"/>
      <c r="J179" s="181">
        <f t="shared" si="9"/>
        <v>0</v>
      </c>
    </row>
    <row r="180" spans="1:13" s="11" customFormat="1" ht="27" customHeight="1" x14ac:dyDescent="0.15">
      <c r="B180" s="11">
        <v>12</v>
      </c>
      <c r="C180" s="1"/>
      <c r="D180" s="226"/>
      <c r="E180" s="226"/>
      <c r="F180" s="153"/>
      <c r="G180" s="151"/>
      <c r="H180" s="221"/>
      <c r="I180" s="181"/>
      <c r="J180" s="181">
        <f t="shared" si="9"/>
        <v>0</v>
      </c>
    </row>
    <row r="181" spans="1:13" s="11" customFormat="1" ht="27" customHeight="1" x14ac:dyDescent="0.15">
      <c r="B181" s="11">
        <v>13</v>
      </c>
      <c r="C181" s="1"/>
      <c r="D181" s="226"/>
      <c r="E181" s="226"/>
      <c r="F181" s="153"/>
      <c r="G181" s="151"/>
      <c r="H181" s="221"/>
      <c r="I181" s="181"/>
      <c r="J181" s="181">
        <f t="shared" si="9"/>
        <v>0</v>
      </c>
    </row>
    <row r="182" spans="1:13" s="11" customFormat="1" ht="27" customHeight="1" x14ac:dyDescent="0.15">
      <c r="B182" s="11">
        <v>14</v>
      </c>
      <c r="C182" s="1"/>
      <c r="D182" s="226"/>
      <c r="E182" s="226"/>
      <c r="F182" s="153"/>
      <c r="G182" s="151"/>
      <c r="H182" s="221"/>
      <c r="I182" s="181"/>
      <c r="J182" s="181">
        <f t="shared" si="9"/>
        <v>0</v>
      </c>
    </row>
    <row r="183" spans="1:13" s="11" customFormat="1" ht="27" customHeight="1" x14ac:dyDescent="0.15">
      <c r="B183" s="11">
        <v>15</v>
      </c>
      <c r="C183" s="1"/>
      <c r="D183" s="226"/>
      <c r="E183" s="226"/>
      <c r="F183" s="153"/>
      <c r="G183" s="151"/>
      <c r="H183" s="221"/>
      <c r="I183" s="181"/>
      <c r="J183" s="181">
        <f t="shared" si="9"/>
        <v>0</v>
      </c>
    </row>
    <row r="184" spans="1:13" s="11" customFormat="1" ht="27" customHeight="1" x14ac:dyDescent="0.15">
      <c r="B184" s="11">
        <v>16</v>
      </c>
      <c r="C184" s="1"/>
      <c r="D184" s="226"/>
      <c r="E184" s="226"/>
      <c r="F184" s="153"/>
      <c r="G184" s="151"/>
      <c r="H184" s="221"/>
      <c r="I184" s="181"/>
      <c r="J184" s="181">
        <f t="shared" si="9"/>
        <v>0</v>
      </c>
    </row>
    <row r="185" spans="1:13" s="11" customFormat="1" ht="27" customHeight="1" thickBot="1" x14ac:dyDescent="0.2">
      <c r="A185" s="30">
        <v>9</v>
      </c>
      <c r="B185" s="22">
        <v>17</v>
      </c>
      <c r="C185" s="26"/>
      <c r="D185" s="27"/>
      <c r="E185" s="28"/>
      <c r="F185" s="35"/>
      <c r="G185" s="27"/>
      <c r="H185" s="224"/>
      <c r="I185" s="182"/>
      <c r="J185" s="182">
        <f t="shared" si="9"/>
        <v>0</v>
      </c>
      <c r="K185" s="304" t="s">
        <v>63</v>
      </c>
      <c r="L185" s="304"/>
      <c r="M185" s="304"/>
    </row>
    <row r="186" spans="1:13" s="11" customFormat="1" ht="27" customHeight="1" thickTop="1" x14ac:dyDescent="0.15">
      <c r="A186" s="279">
        <v>10</v>
      </c>
      <c r="B186" s="11">
        <v>1</v>
      </c>
      <c r="C186" s="1"/>
      <c r="D186" s="19"/>
      <c r="E186" s="18"/>
      <c r="F186" s="249"/>
      <c r="G186" s="247"/>
      <c r="H186" s="250"/>
      <c r="I186" s="251"/>
      <c r="J186" s="251">
        <f>SUM(ROUNDDOWN(F186*I186,0))</f>
        <v>0</v>
      </c>
    </row>
    <row r="187" spans="1:13" s="11" customFormat="1" ht="27" customHeight="1" x14ac:dyDescent="0.15">
      <c r="B187" s="11">
        <v>2</v>
      </c>
      <c r="C187" s="1"/>
      <c r="D187" s="226"/>
      <c r="E187" s="226"/>
      <c r="F187" s="153"/>
      <c r="G187" s="151"/>
      <c r="H187" s="221"/>
      <c r="I187" s="181"/>
      <c r="J187" s="181">
        <f t="shared" ref="J187:J202" si="10">SUM(ROUNDDOWN(F187*I187,0))</f>
        <v>0</v>
      </c>
    </row>
    <row r="188" spans="1:13" s="11" customFormat="1" ht="27" customHeight="1" x14ac:dyDescent="0.15">
      <c r="B188" s="11">
        <v>3</v>
      </c>
      <c r="C188" s="1"/>
      <c r="D188" s="226"/>
      <c r="E188" s="226"/>
      <c r="F188" s="153"/>
      <c r="G188" s="151"/>
      <c r="H188" s="221"/>
      <c r="I188" s="181"/>
      <c r="J188" s="181">
        <f t="shared" si="10"/>
        <v>0</v>
      </c>
    </row>
    <row r="189" spans="1:13" s="11" customFormat="1" ht="27" customHeight="1" x14ac:dyDescent="0.15">
      <c r="B189" s="25">
        <v>4</v>
      </c>
      <c r="C189" s="1"/>
      <c r="D189" s="226"/>
      <c r="E189" s="226"/>
      <c r="F189" s="153"/>
      <c r="G189" s="151"/>
      <c r="H189" s="221"/>
      <c r="I189" s="181"/>
      <c r="J189" s="181">
        <f t="shared" si="10"/>
        <v>0</v>
      </c>
    </row>
    <row r="190" spans="1:13" s="11" customFormat="1" ht="27" customHeight="1" x14ac:dyDescent="0.15">
      <c r="B190" s="11">
        <v>5</v>
      </c>
      <c r="C190" s="1"/>
      <c r="D190" s="226"/>
      <c r="E190" s="226"/>
      <c r="F190" s="153"/>
      <c r="G190" s="151"/>
      <c r="H190" s="221"/>
      <c r="I190" s="181"/>
      <c r="J190" s="181">
        <f t="shared" si="10"/>
        <v>0</v>
      </c>
    </row>
    <row r="191" spans="1:13" s="11" customFormat="1" ht="27" customHeight="1" x14ac:dyDescent="0.15">
      <c r="B191" s="11">
        <v>6</v>
      </c>
      <c r="C191" s="1"/>
      <c r="D191" s="226"/>
      <c r="E191" s="226"/>
      <c r="F191" s="153"/>
      <c r="G191" s="151"/>
      <c r="H191" s="221"/>
      <c r="I191" s="181"/>
      <c r="J191" s="181">
        <f t="shared" si="10"/>
        <v>0</v>
      </c>
    </row>
    <row r="192" spans="1:13" s="11" customFormat="1" ht="27" customHeight="1" x14ac:dyDescent="0.15">
      <c r="B192" s="11">
        <v>7</v>
      </c>
      <c r="C192" s="1"/>
      <c r="D192" s="226"/>
      <c r="E192" s="226"/>
      <c r="F192" s="153"/>
      <c r="G192" s="151"/>
      <c r="H192" s="221"/>
      <c r="I192" s="181"/>
      <c r="J192" s="181">
        <f t="shared" si="10"/>
        <v>0</v>
      </c>
    </row>
    <row r="193" spans="1:13" s="11" customFormat="1" ht="27" customHeight="1" x14ac:dyDescent="0.15">
      <c r="B193" s="11">
        <v>8</v>
      </c>
      <c r="C193" s="1"/>
      <c r="D193" s="226"/>
      <c r="E193" s="226"/>
      <c r="F193" s="153"/>
      <c r="G193" s="151"/>
      <c r="H193" s="221"/>
      <c r="I193" s="181"/>
      <c r="J193" s="181">
        <f t="shared" si="10"/>
        <v>0</v>
      </c>
    </row>
    <row r="194" spans="1:13" s="11" customFormat="1" ht="27" customHeight="1" x14ac:dyDescent="0.15">
      <c r="B194" s="11">
        <v>9</v>
      </c>
      <c r="C194" s="1"/>
      <c r="D194" s="226"/>
      <c r="E194" s="226"/>
      <c r="F194" s="153"/>
      <c r="G194" s="151"/>
      <c r="H194" s="221"/>
      <c r="I194" s="181"/>
      <c r="J194" s="181">
        <f t="shared" si="10"/>
        <v>0</v>
      </c>
    </row>
    <row r="195" spans="1:13" s="11" customFormat="1" ht="27" customHeight="1" x14ac:dyDescent="0.15">
      <c r="B195" s="11">
        <v>10</v>
      </c>
      <c r="C195" s="1"/>
      <c r="D195" s="226"/>
      <c r="E195" s="226"/>
      <c r="F195" s="153"/>
      <c r="G195" s="151"/>
      <c r="H195" s="221"/>
      <c r="I195" s="181"/>
      <c r="J195" s="181">
        <f t="shared" si="10"/>
        <v>0</v>
      </c>
    </row>
    <row r="196" spans="1:13" s="11" customFormat="1" ht="27" customHeight="1" x14ac:dyDescent="0.15">
      <c r="B196" s="11">
        <v>11</v>
      </c>
      <c r="C196" s="1"/>
      <c r="D196" s="226"/>
      <c r="E196" s="226"/>
      <c r="F196" s="153"/>
      <c r="G196" s="151"/>
      <c r="H196" s="221"/>
      <c r="I196" s="181"/>
      <c r="J196" s="181">
        <f t="shared" si="10"/>
        <v>0</v>
      </c>
    </row>
    <row r="197" spans="1:13" s="11" customFormat="1" ht="27" customHeight="1" x14ac:dyDescent="0.15">
      <c r="B197" s="11">
        <v>12</v>
      </c>
      <c r="C197" s="1"/>
      <c r="D197" s="226"/>
      <c r="E197" s="226"/>
      <c r="F197" s="153"/>
      <c r="G197" s="151"/>
      <c r="H197" s="221"/>
      <c r="I197" s="181"/>
      <c r="J197" s="181">
        <f t="shared" si="10"/>
        <v>0</v>
      </c>
    </row>
    <row r="198" spans="1:13" s="11" customFormat="1" ht="27" customHeight="1" x14ac:dyDescent="0.15">
      <c r="B198" s="11">
        <v>13</v>
      </c>
      <c r="C198" s="1"/>
      <c r="D198" s="226"/>
      <c r="E198" s="226"/>
      <c r="F198" s="153"/>
      <c r="G198" s="151"/>
      <c r="H198" s="221"/>
      <c r="I198" s="181"/>
      <c r="J198" s="181">
        <f t="shared" si="10"/>
        <v>0</v>
      </c>
    </row>
    <row r="199" spans="1:13" s="11" customFormat="1" ht="27" customHeight="1" x14ac:dyDescent="0.15">
      <c r="B199" s="11">
        <v>14</v>
      </c>
      <c r="C199" s="1"/>
      <c r="D199" s="226"/>
      <c r="E199" s="226"/>
      <c r="F199" s="153"/>
      <c r="G199" s="151"/>
      <c r="H199" s="221"/>
      <c r="I199" s="181"/>
      <c r="J199" s="181">
        <f t="shared" si="10"/>
        <v>0</v>
      </c>
    </row>
    <row r="200" spans="1:13" s="11" customFormat="1" ht="27" customHeight="1" x14ac:dyDescent="0.15">
      <c r="B200" s="11">
        <v>15</v>
      </c>
      <c r="C200" s="1"/>
      <c r="D200" s="226"/>
      <c r="E200" s="226"/>
      <c r="F200" s="153"/>
      <c r="G200" s="151"/>
      <c r="H200" s="221"/>
      <c r="I200" s="181"/>
      <c r="J200" s="181">
        <f t="shared" si="10"/>
        <v>0</v>
      </c>
    </row>
    <row r="201" spans="1:13" s="11" customFormat="1" ht="27" customHeight="1" x14ac:dyDescent="0.15">
      <c r="B201" s="11">
        <v>16</v>
      </c>
      <c r="C201" s="1"/>
      <c r="D201" s="226"/>
      <c r="E201" s="226"/>
      <c r="F201" s="153"/>
      <c r="G201" s="151"/>
      <c r="H201" s="221"/>
      <c r="I201" s="181"/>
      <c r="J201" s="181">
        <f t="shared" si="10"/>
        <v>0</v>
      </c>
    </row>
    <row r="202" spans="1:13" s="11" customFormat="1" ht="27" customHeight="1" thickBot="1" x14ac:dyDescent="0.2">
      <c r="A202" s="278">
        <v>10</v>
      </c>
      <c r="B202" s="22">
        <v>17</v>
      </c>
      <c r="C202" s="26"/>
      <c r="D202" s="27"/>
      <c r="E202" s="28"/>
      <c r="F202" s="35"/>
      <c r="G202" s="27"/>
      <c r="H202" s="224"/>
      <c r="I202" s="182"/>
      <c r="J202" s="182">
        <f t="shared" si="10"/>
        <v>0</v>
      </c>
      <c r="K202" s="304" t="s">
        <v>63</v>
      </c>
      <c r="L202" s="304"/>
      <c r="M202" s="304"/>
    </row>
    <row r="203" spans="1:13" s="11" customFormat="1" ht="27" customHeight="1" thickTop="1" x14ac:dyDescent="0.15">
      <c r="A203" s="279">
        <v>11</v>
      </c>
      <c r="B203" s="11">
        <v>1</v>
      </c>
      <c r="C203" s="1"/>
      <c r="D203" s="19"/>
      <c r="E203" s="18"/>
      <c r="F203" s="249"/>
      <c r="G203" s="247"/>
      <c r="H203" s="250"/>
      <c r="I203" s="251"/>
      <c r="J203" s="251">
        <f>SUM(ROUNDDOWN(F203*I203,0))</f>
        <v>0</v>
      </c>
    </row>
    <row r="204" spans="1:13" s="11" customFormat="1" ht="27" customHeight="1" x14ac:dyDescent="0.15">
      <c r="B204" s="11">
        <v>2</v>
      </c>
      <c r="C204" s="1"/>
      <c r="D204" s="226"/>
      <c r="E204" s="226"/>
      <c r="F204" s="153"/>
      <c r="G204" s="151"/>
      <c r="H204" s="221"/>
      <c r="I204" s="181"/>
      <c r="J204" s="181">
        <f t="shared" ref="J204:J219" si="11">SUM(ROUNDDOWN(F204*I204,0))</f>
        <v>0</v>
      </c>
    </row>
    <row r="205" spans="1:13" s="11" customFormat="1" ht="27" customHeight="1" x14ac:dyDescent="0.15">
      <c r="B205" s="11">
        <v>3</v>
      </c>
      <c r="C205" s="1"/>
      <c r="D205" s="226"/>
      <c r="E205" s="226"/>
      <c r="F205" s="153"/>
      <c r="G205" s="151"/>
      <c r="H205" s="221"/>
      <c r="I205" s="181"/>
      <c r="J205" s="181">
        <f t="shared" si="11"/>
        <v>0</v>
      </c>
    </row>
    <row r="206" spans="1:13" s="11" customFormat="1" ht="27" customHeight="1" x14ac:dyDescent="0.15">
      <c r="B206" s="25">
        <v>4</v>
      </c>
      <c r="C206" s="1"/>
      <c r="D206" s="226"/>
      <c r="E206" s="226"/>
      <c r="F206" s="153"/>
      <c r="G206" s="151"/>
      <c r="H206" s="221"/>
      <c r="I206" s="181"/>
      <c r="J206" s="181">
        <f t="shared" si="11"/>
        <v>0</v>
      </c>
    </row>
    <row r="207" spans="1:13" s="11" customFormat="1" ht="27" customHeight="1" x14ac:dyDescent="0.15">
      <c r="B207" s="11">
        <v>5</v>
      </c>
      <c r="C207" s="1"/>
      <c r="D207" s="226"/>
      <c r="E207" s="226"/>
      <c r="F207" s="153"/>
      <c r="G207" s="151"/>
      <c r="H207" s="221"/>
      <c r="I207" s="181"/>
      <c r="J207" s="181">
        <f t="shared" si="11"/>
        <v>0</v>
      </c>
    </row>
    <row r="208" spans="1:13" s="11" customFormat="1" ht="27" customHeight="1" x14ac:dyDescent="0.15">
      <c r="B208" s="11">
        <v>6</v>
      </c>
      <c r="C208" s="1"/>
      <c r="D208" s="226"/>
      <c r="E208" s="226"/>
      <c r="F208" s="153"/>
      <c r="G208" s="151"/>
      <c r="H208" s="221"/>
      <c r="I208" s="181"/>
      <c r="J208" s="181">
        <f t="shared" si="11"/>
        <v>0</v>
      </c>
    </row>
    <row r="209" spans="1:13" s="11" customFormat="1" ht="27" customHeight="1" x14ac:dyDescent="0.15">
      <c r="B209" s="11">
        <v>7</v>
      </c>
      <c r="C209" s="1"/>
      <c r="D209" s="226"/>
      <c r="E209" s="226"/>
      <c r="F209" s="153"/>
      <c r="G209" s="151"/>
      <c r="H209" s="221"/>
      <c r="I209" s="181"/>
      <c r="J209" s="181">
        <f t="shared" si="11"/>
        <v>0</v>
      </c>
    </row>
    <row r="210" spans="1:13" s="11" customFormat="1" ht="27" customHeight="1" x14ac:dyDescent="0.15">
      <c r="B210" s="11">
        <v>8</v>
      </c>
      <c r="C210" s="1"/>
      <c r="D210" s="226"/>
      <c r="E210" s="226"/>
      <c r="F210" s="153"/>
      <c r="G210" s="151"/>
      <c r="H210" s="221"/>
      <c r="I210" s="181"/>
      <c r="J210" s="181">
        <f t="shared" si="11"/>
        <v>0</v>
      </c>
    </row>
    <row r="211" spans="1:13" s="11" customFormat="1" ht="27" customHeight="1" x14ac:dyDescent="0.15">
      <c r="B211" s="11">
        <v>9</v>
      </c>
      <c r="C211" s="1"/>
      <c r="D211" s="226"/>
      <c r="E211" s="226"/>
      <c r="F211" s="153"/>
      <c r="G211" s="151"/>
      <c r="H211" s="221"/>
      <c r="I211" s="181"/>
      <c r="J211" s="181">
        <f t="shared" si="11"/>
        <v>0</v>
      </c>
    </row>
    <row r="212" spans="1:13" s="11" customFormat="1" ht="27" customHeight="1" x14ac:dyDescent="0.15">
      <c r="B212" s="11">
        <v>10</v>
      </c>
      <c r="C212" s="1"/>
      <c r="D212" s="226"/>
      <c r="E212" s="226"/>
      <c r="F212" s="153"/>
      <c r="G212" s="151"/>
      <c r="H212" s="221"/>
      <c r="I212" s="181"/>
      <c r="J212" s="181">
        <f t="shared" si="11"/>
        <v>0</v>
      </c>
    </row>
    <row r="213" spans="1:13" s="11" customFormat="1" ht="27" customHeight="1" x14ac:dyDescent="0.15">
      <c r="B213" s="11">
        <v>11</v>
      </c>
      <c r="C213" s="1"/>
      <c r="D213" s="226"/>
      <c r="E213" s="226"/>
      <c r="F213" s="153"/>
      <c r="G213" s="151"/>
      <c r="H213" s="221"/>
      <c r="I213" s="181"/>
      <c r="J213" s="181">
        <f t="shared" si="11"/>
        <v>0</v>
      </c>
    </row>
    <row r="214" spans="1:13" s="11" customFormat="1" ht="27" customHeight="1" x14ac:dyDescent="0.15">
      <c r="B214" s="11">
        <v>12</v>
      </c>
      <c r="C214" s="1"/>
      <c r="D214" s="226"/>
      <c r="E214" s="226"/>
      <c r="F214" s="153"/>
      <c r="G214" s="151"/>
      <c r="H214" s="221"/>
      <c r="I214" s="181"/>
      <c r="J214" s="181">
        <f t="shared" si="11"/>
        <v>0</v>
      </c>
    </row>
    <row r="215" spans="1:13" s="11" customFormat="1" ht="27" customHeight="1" x14ac:dyDescent="0.15">
      <c r="B215" s="11">
        <v>13</v>
      </c>
      <c r="C215" s="1"/>
      <c r="D215" s="226"/>
      <c r="E215" s="226"/>
      <c r="F215" s="153"/>
      <c r="G215" s="151"/>
      <c r="H215" s="221"/>
      <c r="I215" s="181"/>
      <c r="J215" s="181">
        <f t="shared" si="11"/>
        <v>0</v>
      </c>
    </row>
    <row r="216" spans="1:13" s="11" customFormat="1" ht="27" customHeight="1" x14ac:dyDescent="0.15">
      <c r="B216" s="11">
        <v>14</v>
      </c>
      <c r="C216" s="1"/>
      <c r="D216" s="226"/>
      <c r="E216" s="226"/>
      <c r="F216" s="153"/>
      <c r="G216" s="151"/>
      <c r="H216" s="221"/>
      <c r="I216" s="181"/>
      <c r="J216" s="181">
        <f t="shared" si="11"/>
        <v>0</v>
      </c>
    </row>
    <row r="217" spans="1:13" s="11" customFormat="1" ht="27" customHeight="1" x14ac:dyDescent="0.15">
      <c r="B217" s="11">
        <v>15</v>
      </c>
      <c r="C217" s="1"/>
      <c r="D217" s="226"/>
      <c r="E217" s="226"/>
      <c r="F217" s="153"/>
      <c r="G217" s="151"/>
      <c r="H217" s="221"/>
      <c r="I217" s="181"/>
      <c r="J217" s="181">
        <f t="shared" si="11"/>
        <v>0</v>
      </c>
    </row>
    <row r="218" spans="1:13" s="11" customFormat="1" ht="27" customHeight="1" x14ac:dyDescent="0.15">
      <c r="B218" s="11">
        <v>16</v>
      </c>
      <c r="C218" s="1"/>
      <c r="D218" s="226"/>
      <c r="E218" s="226"/>
      <c r="F218" s="153"/>
      <c r="G218" s="151"/>
      <c r="H218" s="221"/>
      <c r="I218" s="181"/>
      <c r="J218" s="181">
        <f t="shared" si="11"/>
        <v>0</v>
      </c>
    </row>
    <row r="219" spans="1:13" s="11" customFormat="1" ht="27" customHeight="1" thickBot="1" x14ac:dyDescent="0.2">
      <c r="A219" s="278">
        <v>11</v>
      </c>
      <c r="B219" s="22">
        <v>17</v>
      </c>
      <c r="C219" s="26"/>
      <c r="D219" s="27"/>
      <c r="E219" s="28"/>
      <c r="F219" s="35"/>
      <c r="G219" s="27"/>
      <c r="H219" s="224"/>
      <c r="I219" s="182"/>
      <c r="J219" s="182">
        <f t="shared" si="11"/>
        <v>0</v>
      </c>
      <c r="K219" s="304" t="s">
        <v>63</v>
      </c>
      <c r="L219" s="304"/>
      <c r="M219" s="304"/>
    </row>
    <row r="220" spans="1:13" s="11" customFormat="1" ht="27" customHeight="1" thickTop="1" x14ac:dyDescent="0.15">
      <c r="A220" s="279">
        <v>12</v>
      </c>
      <c r="B220" s="11">
        <v>1</v>
      </c>
      <c r="C220" s="1"/>
      <c r="D220" s="19"/>
      <c r="E220" s="18"/>
      <c r="F220" s="249"/>
      <c r="G220" s="247"/>
      <c r="H220" s="250"/>
      <c r="I220" s="251"/>
      <c r="J220" s="251">
        <f>SUM(ROUNDDOWN(F220*I220,0))</f>
        <v>0</v>
      </c>
    </row>
    <row r="221" spans="1:13" s="11" customFormat="1" ht="27" customHeight="1" x14ac:dyDescent="0.15">
      <c r="B221" s="11">
        <v>2</v>
      </c>
      <c r="C221" s="1"/>
      <c r="D221" s="226"/>
      <c r="E221" s="226"/>
      <c r="F221" s="153"/>
      <c r="G221" s="151"/>
      <c r="H221" s="221"/>
      <c r="I221" s="181"/>
      <c r="J221" s="181">
        <f t="shared" ref="J221:J236" si="12">SUM(ROUNDDOWN(F221*I221,0))</f>
        <v>0</v>
      </c>
    </row>
    <row r="222" spans="1:13" s="11" customFormat="1" ht="27" customHeight="1" x14ac:dyDescent="0.15">
      <c r="B222" s="11">
        <v>3</v>
      </c>
      <c r="C222" s="1"/>
      <c r="D222" s="226"/>
      <c r="E222" s="226"/>
      <c r="F222" s="153"/>
      <c r="G222" s="151"/>
      <c r="H222" s="221"/>
      <c r="I222" s="181"/>
      <c r="J222" s="181">
        <f t="shared" si="12"/>
        <v>0</v>
      </c>
    </row>
    <row r="223" spans="1:13" s="11" customFormat="1" ht="27" customHeight="1" x14ac:dyDescent="0.15">
      <c r="B223" s="25">
        <v>4</v>
      </c>
      <c r="C223" s="1"/>
      <c r="D223" s="226"/>
      <c r="E223" s="226"/>
      <c r="F223" s="153"/>
      <c r="G223" s="151"/>
      <c r="H223" s="221"/>
      <c r="I223" s="181"/>
      <c r="J223" s="181">
        <f t="shared" si="12"/>
        <v>0</v>
      </c>
    </row>
    <row r="224" spans="1:13" s="11" customFormat="1" ht="27" customHeight="1" x14ac:dyDescent="0.15">
      <c r="B224" s="11">
        <v>5</v>
      </c>
      <c r="C224" s="1"/>
      <c r="D224" s="226"/>
      <c r="E224" s="226"/>
      <c r="F224" s="153"/>
      <c r="G224" s="151"/>
      <c r="H224" s="221"/>
      <c r="I224" s="181"/>
      <c r="J224" s="181">
        <f t="shared" si="12"/>
        <v>0</v>
      </c>
    </row>
    <row r="225" spans="1:13" s="11" customFormat="1" ht="27" customHeight="1" x14ac:dyDescent="0.15">
      <c r="B225" s="11">
        <v>6</v>
      </c>
      <c r="C225" s="1"/>
      <c r="D225" s="226"/>
      <c r="E225" s="226"/>
      <c r="F225" s="153"/>
      <c r="G225" s="151"/>
      <c r="H225" s="221"/>
      <c r="I225" s="181"/>
      <c r="J225" s="181">
        <f t="shared" si="12"/>
        <v>0</v>
      </c>
    </row>
    <row r="226" spans="1:13" s="11" customFormat="1" ht="27" customHeight="1" x14ac:dyDescent="0.15">
      <c r="B226" s="11">
        <v>7</v>
      </c>
      <c r="C226" s="1"/>
      <c r="D226" s="226"/>
      <c r="E226" s="226"/>
      <c r="F226" s="153"/>
      <c r="G226" s="151"/>
      <c r="H226" s="221"/>
      <c r="I226" s="181"/>
      <c r="J226" s="181">
        <f t="shared" si="12"/>
        <v>0</v>
      </c>
    </row>
    <row r="227" spans="1:13" s="11" customFormat="1" ht="27" customHeight="1" x14ac:dyDescent="0.15">
      <c r="B227" s="11">
        <v>8</v>
      </c>
      <c r="C227" s="1"/>
      <c r="D227" s="226"/>
      <c r="E227" s="226"/>
      <c r="F227" s="153"/>
      <c r="G227" s="151"/>
      <c r="H227" s="221"/>
      <c r="I227" s="181"/>
      <c r="J227" s="181">
        <f t="shared" si="12"/>
        <v>0</v>
      </c>
    </row>
    <row r="228" spans="1:13" s="11" customFormat="1" ht="27" customHeight="1" x14ac:dyDescent="0.15">
      <c r="B228" s="11">
        <v>9</v>
      </c>
      <c r="C228" s="1"/>
      <c r="D228" s="226"/>
      <c r="E228" s="226"/>
      <c r="F228" s="153"/>
      <c r="G228" s="151"/>
      <c r="H228" s="221"/>
      <c r="I228" s="181"/>
      <c r="J228" s="181">
        <f t="shared" si="12"/>
        <v>0</v>
      </c>
    </row>
    <row r="229" spans="1:13" s="11" customFormat="1" ht="27" customHeight="1" x14ac:dyDescent="0.15">
      <c r="B229" s="11">
        <v>10</v>
      </c>
      <c r="C229" s="1"/>
      <c r="D229" s="226"/>
      <c r="E229" s="226"/>
      <c r="F229" s="153"/>
      <c r="G229" s="151"/>
      <c r="H229" s="221"/>
      <c r="I229" s="181"/>
      <c r="J229" s="181">
        <f t="shared" si="12"/>
        <v>0</v>
      </c>
    </row>
    <row r="230" spans="1:13" s="11" customFormat="1" ht="27" customHeight="1" x14ac:dyDescent="0.15">
      <c r="B230" s="11">
        <v>11</v>
      </c>
      <c r="C230" s="1"/>
      <c r="D230" s="226"/>
      <c r="E230" s="226"/>
      <c r="F230" s="153"/>
      <c r="G230" s="151"/>
      <c r="H230" s="221"/>
      <c r="I230" s="181"/>
      <c r="J230" s="181">
        <f t="shared" si="12"/>
        <v>0</v>
      </c>
    </row>
    <row r="231" spans="1:13" s="11" customFormat="1" ht="27" customHeight="1" x14ac:dyDescent="0.15">
      <c r="B231" s="11">
        <v>12</v>
      </c>
      <c r="C231" s="1"/>
      <c r="D231" s="226"/>
      <c r="E231" s="226"/>
      <c r="F231" s="153"/>
      <c r="G231" s="151"/>
      <c r="H231" s="221"/>
      <c r="I231" s="181"/>
      <c r="J231" s="181">
        <f t="shared" si="12"/>
        <v>0</v>
      </c>
    </row>
    <row r="232" spans="1:13" s="11" customFormat="1" ht="27" customHeight="1" x14ac:dyDescent="0.15">
      <c r="B232" s="11">
        <v>13</v>
      </c>
      <c r="C232" s="1"/>
      <c r="D232" s="226"/>
      <c r="E232" s="226"/>
      <c r="F232" s="153"/>
      <c r="G232" s="151"/>
      <c r="H232" s="221"/>
      <c r="I232" s="181"/>
      <c r="J232" s="181">
        <f t="shared" si="12"/>
        <v>0</v>
      </c>
    </row>
    <row r="233" spans="1:13" s="11" customFormat="1" ht="27" customHeight="1" x14ac:dyDescent="0.15">
      <c r="B233" s="11">
        <v>14</v>
      </c>
      <c r="C233" s="1"/>
      <c r="D233" s="226"/>
      <c r="E233" s="226"/>
      <c r="F233" s="153"/>
      <c r="G233" s="151"/>
      <c r="H233" s="221"/>
      <c r="I233" s="181"/>
      <c r="J233" s="181">
        <f t="shared" si="12"/>
        <v>0</v>
      </c>
    </row>
    <row r="234" spans="1:13" s="11" customFormat="1" ht="27" customHeight="1" x14ac:dyDescent="0.15">
      <c r="B234" s="11">
        <v>15</v>
      </c>
      <c r="C234" s="1"/>
      <c r="D234" s="226"/>
      <c r="E234" s="226"/>
      <c r="F234" s="153"/>
      <c r="G234" s="151"/>
      <c r="H234" s="221"/>
      <c r="I234" s="181"/>
      <c r="J234" s="181">
        <f t="shared" si="12"/>
        <v>0</v>
      </c>
    </row>
    <row r="235" spans="1:13" s="11" customFormat="1" ht="27" customHeight="1" x14ac:dyDescent="0.15">
      <c r="B235" s="11">
        <v>16</v>
      </c>
      <c r="C235" s="1"/>
      <c r="D235" s="226"/>
      <c r="E235" s="226"/>
      <c r="F235" s="153"/>
      <c r="G235" s="151"/>
      <c r="H235" s="221"/>
      <c r="I235" s="181"/>
      <c r="J235" s="181">
        <f t="shared" si="12"/>
        <v>0</v>
      </c>
    </row>
    <row r="236" spans="1:13" s="11" customFormat="1" ht="27" customHeight="1" thickBot="1" x14ac:dyDescent="0.2">
      <c r="A236" s="278">
        <v>12</v>
      </c>
      <c r="B236" s="22">
        <v>17</v>
      </c>
      <c r="C236" s="26"/>
      <c r="D236" s="27"/>
      <c r="E236" s="28"/>
      <c r="F236" s="35"/>
      <c r="G236" s="27"/>
      <c r="H236" s="224"/>
      <c r="I236" s="182"/>
      <c r="J236" s="182">
        <f t="shared" si="12"/>
        <v>0</v>
      </c>
      <c r="K236" s="304" t="s">
        <v>63</v>
      </c>
      <c r="L236" s="304"/>
      <c r="M236" s="304"/>
    </row>
    <row r="237" spans="1:13" s="11" customFormat="1" ht="27" customHeight="1" thickTop="1" x14ac:dyDescent="0.15">
      <c r="A237" s="279">
        <v>13</v>
      </c>
      <c r="B237" s="11">
        <v>1</v>
      </c>
      <c r="C237" s="1"/>
      <c r="D237" s="19"/>
      <c r="E237" s="18"/>
      <c r="F237" s="249"/>
      <c r="G237" s="247"/>
      <c r="H237" s="250"/>
      <c r="I237" s="251"/>
      <c r="J237" s="251">
        <f>SUM(ROUNDDOWN(F237*I237,0))</f>
        <v>0</v>
      </c>
    </row>
    <row r="238" spans="1:13" s="11" customFormat="1" ht="27" customHeight="1" x14ac:dyDescent="0.15">
      <c r="B238" s="11">
        <v>2</v>
      </c>
      <c r="C238" s="1"/>
      <c r="D238" s="226"/>
      <c r="E238" s="226"/>
      <c r="F238" s="153"/>
      <c r="G238" s="151"/>
      <c r="H238" s="221"/>
      <c r="I238" s="181"/>
      <c r="J238" s="181">
        <f t="shared" ref="J238:J253" si="13">SUM(ROUNDDOWN(F238*I238,0))</f>
        <v>0</v>
      </c>
    </row>
    <row r="239" spans="1:13" s="11" customFormat="1" ht="27" customHeight="1" x14ac:dyDescent="0.15">
      <c r="B239" s="11">
        <v>3</v>
      </c>
      <c r="C239" s="1"/>
      <c r="D239" s="226"/>
      <c r="E239" s="226"/>
      <c r="F239" s="153"/>
      <c r="G239" s="151"/>
      <c r="H239" s="221"/>
      <c r="I239" s="181"/>
      <c r="J239" s="181">
        <f t="shared" si="13"/>
        <v>0</v>
      </c>
    </row>
    <row r="240" spans="1:13" s="11" customFormat="1" ht="27" customHeight="1" x14ac:dyDescent="0.15">
      <c r="B240" s="25">
        <v>4</v>
      </c>
      <c r="C240" s="1"/>
      <c r="D240" s="226"/>
      <c r="E240" s="226"/>
      <c r="F240" s="153"/>
      <c r="G240" s="151"/>
      <c r="H240" s="221"/>
      <c r="I240" s="181"/>
      <c r="J240" s="181">
        <f t="shared" si="13"/>
        <v>0</v>
      </c>
    </row>
    <row r="241" spans="1:13" s="11" customFormat="1" ht="27" customHeight="1" x14ac:dyDescent="0.15">
      <c r="B241" s="11">
        <v>5</v>
      </c>
      <c r="C241" s="1"/>
      <c r="D241" s="226"/>
      <c r="E241" s="226"/>
      <c r="F241" s="153"/>
      <c r="G241" s="151"/>
      <c r="H241" s="221"/>
      <c r="I241" s="181"/>
      <c r="J241" s="181">
        <f t="shared" si="13"/>
        <v>0</v>
      </c>
    </row>
    <row r="242" spans="1:13" s="11" customFormat="1" ht="27" customHeight="1" x14ac:dyDescent="0.15">
      <c r="B242" s="11">
        <v>6</v>
      </c>
      <c r="C242" s="1"/>
      <c r="D242" s="226"/>
      <c r="E242" s="226"/>
      <c r="F242" s="153"/>
      <c r="G242" s="151"/>
      <c r="H242" s="221"/>
      <c r="I242" s="181"/>
      <c r="J242" s="181">
        <f t="shared" si="13"/>
        <v>0</v>
      </c>
    </row>
    <row r="243" spans="1:13" s="11" customFormat="1" ht="27" customHeight="1" x14ac:dyDescent="0.15">
      <c r="B243" s="11">
        <v>7</v>
      </c>
      <c r="C243" s="1"/>
      <c r="D243" s="226"/>
      <c r="E243" s="226"/>
      <c r="F243" s="153"/>
      <c r="G243" s="151"/>
      <c r="H243" s="221"/>
      <c r="I243" s="181"/>
      <c r="J243" s="181">
        <f t="shared" si="13"/>
        <v>0</v>
      </c>
    </row>
    <row r="244" spans="1:13" s="11" customFormat="1" ht="27" customHeight="1" x14ac:dyDescent="0.15">
      <c r="B244" s="11">
        <v>8</v>
      </c>
      <c r="C244" s="1"/>
      <c r="D244" s="226"/>
      <c r="E244" s="226"/>
      <c r="F244" s="153"/>
      <c r="G244" s="151"/>
      <c r="H244" s="221"/>
      <c r="I244" s="181"/>
      <c r="J244" s="181">
        <f t="shared" si="13"/>
        <v>0</v>
      </c>
    </row>
    <row r="245" spans="1:13" s="11" customFormat="1" ht="27" customHeight="1" x14ac:dyDescent="0.15">
      <c r="B245" s="11">
        <v>9</v>
      </c>
      <c r="C245" s="1"/>
      <c r="D245" s="226"/>
      <c r="E245" s="226"/>
      <c r="F245" s="153"/>
      <c r="G245" s="151"/>
      <c r="H245" s="221"/>
      <c r="I245" s="181"/>
      <c r="J245" s="181">
        <f t="shared" si="13"/>
        <v>0</v>
      </c>
    </row>
    <row r="246" spans="1:13" s="11" customFormat="1" ht="27" customHeight="1" x14ac:dyDescent="0.15">
      <c r="B246" s="11">
        <v>10</v>
      </c>
      <c r="C246" s="1"/>
      <c r="D246" s="226"/>
      <c r="E246" s="226"/>
      <c r="F246" s="153"/>
      <c r="G246" s="151"/>
      <c r="H246" s="221"/>
      <c r="I246" s="181"/>
      <c r="J246" s="181">
        <f t="shared" si="13"/>
        <v>0</v>
      </c>
    </row>
    <row r="247" spans="1:13" s="11" customFormat="1" ht="27" customHeight="1" x14ac:dyDescent="0.15">
      <c r="B247" s="11">
        <v>11</v>
      </c>
      <c r="C247" s="1"/>
      <c r="D247" s="226"/>
      <c r="E247" s="226"/>
      <c r="F247" s="153"/>
      <c r="G247" s="151"/>
      <c r="H247" s="221"/>
      <c r="I247" s="181"/>
      <c r="J247" s="181">
        <f t="shared" si="13"/>
        <v>0</v>
      </c>
    </row>
    <row r="248" spans="1:13" s="11" customFormat="1" ht="27" customHeight="1" x14ac:dyDescent="0.15">
      <c r="B248" s="11">
        <v>12</v>
      </c>
      <c r="C248" s="1"/>
      <c r="D248" s="226"/>
      <c r="E248" s="226"/>
      <c r="F248" s="153"/>
      <c r="G248" s="151"/>
      <c r="H248" s="221"/>
      <c r="I248" s="181"/>
      <c r="J248" s="181">
        <f t="shared" si="13"/>
        <v>0</v>
      </c>
    </row>
    <row r="249" spans="1:13" s="11" customFormat="1" ht="27" customHeight="1" x14ac:dyDescent="0.15">
      <c r="B249" s="11">
        <v>13</v>
      </c>
      <c r="C249" s="1"/>
      <c r="D249" s="226"/>
      <c r="E249" s="226"/>
      <c r="F249" s="153"/>
      <c r="G249" s="151"/>
      <c r="H249" s="221"/>
      <c r="I249" s="181"/>
      <c r="J249" s="181">
        <f t="shared" si="13"/>
        <v>0</v>
      </c>
    </row>
    <row r="250" spans="1:13" s="11" customFormat="1" ht="27" customHeight="1" x14ac:dyDescent="0.15">
      <c r="B250" s="11">
        <v>14</v>
      </c>
      <c r="C250" s="1"/>
      <c r="D250" s="226"/>
      <c r="E250" s="226"/>
      <c r="F250" s="153"/>
      <c r="G250" s="151"/>
      <c r="H250" s="221"/>
      <c r="I250" s="181"/>
      <c r="J250" s="181">
        <f t="shared" si="13"/>
        <v>0</v>
      </c>
    </row>
    <row r="251" spans="1:13" s="11" customFormat="1" ht="27" customHeight="1" x14ac:dyDescent="0.15">
      <c r="B251" s="11">
        <v>15</v>
      </c>
      <c r="C251" s="1"/>
      <c r="D251" s="226"/>
      <c r="E251" s="226"/>
      <c r="F251" s="153"/>
      <c r="G251" s="151"/>
      <c r="H251" s="221"/>
      <c r="I251" s="181"/>
      <c r="J251" s="181">
        <f t="shared" si="13"/>
        <v>0</v>
      </c>
    </row>
    <row r="252" spans="1:13" s="11" customFormat="1" ht="27" customHeight="1" x14ac:dyDescent="0.15">
      <c r="B252" s="11">
        <v>16</v>
      </c>
      <c r="C252" s="1"/>
      <c r="D252" s="226"/>
      <c r="E252" s="226"/>
      <c r="F252" s="153"/>
      <c r="G252" s="151"/>
      <c r="H252" s="221"/>
      <c r="I252" s="181"/>
      <c r="J252" s="181">
        <f t="shared" si="13"/>
        <v>0</v>
      </c>
    </row>
    <row r="253" spans="1:13" s="11" customFormat="1" ht="27" customHeight="1" thickBot="1" x14ac:dyDescent="0.2">
      <c r="A253" s="278">
        <v>13</v>
      </c>
      <c r="B253" s="22">
        <v>17</v>
      </c>
      <c r="C253" s="26"/>
      <c r="D253" s="27"/>
      <c r="E253" s="28"/>
      <c r="F253" s="35"/>
      <c r="G253" s="27"/>
      <c r="H253" s="224"/>
      <c r="I253" s="182"/>
      <c r="J253" s="182">
        <f t="shared" si="13"/>
        <v>0</v>
      </c>
      <c r="K253" s="304"/>
      <c r="L253" s="304"/>
      <c r="M253" s="304"/>
    </row>
    <row r="254" spans="1:13" s="11" customFormat="1" ht="27" customHeight="1" thickTop="1" x14ac:dyDescent="0.15">
      <c r="A254" s="279">
        <v>14</v>
      </c>
      <c r="B254" s="11">
        <v>1</v>
      </c>
      <c r="C254" s="1"/>
      <c r="D254" s="19"/>
      <c r="E254" s="18"/>
      <c r="F254" s="249"/>
      <c r="G254" s="247"/>
      <c r="H254" s="250"/>
      <c r="I254" s="251"/>
      <c r="J254" s="251">
        <f>SUM(ROUNDDOWN(F254*I254,0))</f>
        <v>0</v>
      </c>
    </row>
    <row r="255" spans="1:13" s="11" customFormat="1" ht="27" customHeight="1" x14ac:dyDescent="0.15">
      <c r="B255" s="11">
        <v>2</v>
      </c>
      <c r="C255" s="1"/>
      <c r="D255" s="226"/>
      <c r="E255" s="226"/>
      <c r="F255" s="153"/>
      <c r="G255" s="151"/>
      <c r="H255" s="221"/>
      <c r="I255" s="181"/>
      <c r="J255" s="181">
        <f t="shared" ref="J255:J270" si="14">SUM(ROUNDDOWN(F255*I255,0))</f>
        <v>0</v>
      </c>
    </row>
    <row r="256" spans="1:13" s="11" customFormat="1" ht="27" customHeight="1" x14ac:dyDescent="0.15">
      <c r="B256" s="11">
        <v>3</v>
      </c>
      <c r="C256" s="1"/>
      <c r="D256" s="226"/>
      <c r="E256" s="226"/>
      <c r="F256" s="153"/>
      <c r="G256" s="151"/>
      <c r="H256" s="221"/>
      <c r="I256" s="181"/>
      <c r="J256" s="181">
        <f t="shared" si="14"/>
        <v>0</v>
      </c>
    </row>
    <row r="257" spans="1:13" s="11" customFormat="1" ht="27" customHeight="1" x14ac:dyDescent="0.15">
      <c r="B257" s="25">
        <v>4</v>
      </c>
      <c r="C257" s="1"/>
      <c r="D257" s="226"/>
      <c r="E257" s="226"/>
      <c r="F257" s="153"/>
      <c r="G257" s="151"/>
      <c r="H257" s="221"/>
      <c r="I257" s="181"/>
      <c r="J257" s="181">
        <f t="shared" si="14"/>
        <v>0</v>
      </c>
    </row>
    <row r="258" spans="1:13" s="11" customFormat="1" ht="27" customHeight="1" x14ac:dyDescent="0.15">
      <c r="B258" s="11">
        <v>5</v>
      </c>
      <c r="C258" s="1"/>
      <c r="D258" s="226"/>
      <c r="E258" s="226"/>
      <c r="F258" s="153"/>
      <c r="G258" s="151"/>
      <c r="H258" s="221"/>
      <c r="I258" s="181"/>
      <c r="J258" s="181">
        <f t="shared" si="14"/>
        <v>0</v>
      </c>
    </row>
    <row r="259" spans="1:13" s="11" customFormat="1" ht="27" customHeight="1" x14ac:dyDescent="0.15">
      <c r="B259" s="11">
        <v>6</v>
      </c>
      <c r="C259" s="1"/>
      <c r="D259" s="226"/>
      <c r="E259" s="226"/>
      <c r="F259" s="153"/>
      <c r="G259" s="151"/>
      <c r="H259" s="221"/>
      <c r="I259" s="181"/>
      <c r="J259" s="181">
        <f t="shared" si="14"/>
        <v>0</v>
      </c>
    </row>
    <row r="260" spans="1:13" s="11" customFormat="1" ht="27" customHeight="1" x14ac:dyDescent="0.15">
      <c r="B260" s="11">
        <v>7</v>
      </c>
      <c r="C260" s="1"/>
      <c r="D260" s="226"/>
      <c r="E260" s="226"/>
      <c r="F260" s="153"/>
      <c r="G260" s="151"/>
      <c r="H260" s="221"/>
      <c r="I260" s="181"/>
      <c r="J260" s="181">
        <f t="shared" si="14"/>
        <v>0</v>
      </c>
    </row>
    <row r="261" spans="1:13" s="11" customFormat="1" ht="27" customHeight="1" x14ac:dyDescent="0.15">
      <c r="B261" s="11">
        <v>8</v>
      </c>
      <c r="C261" s="1"/>
      <c r="D261" s="226"/>
      <c r="E261" s="226"/>
      <c r="F261" s="153"/>
      <c r="G261" s="151"/>
      <c r="H261" s="221"/>
      <c r="I261" s="181"/>
      <c r="J261" s="181">
        <f t="shared" si="14"/>
        <v>0</v>
      </c>
    </row>
    <row r="262" spans="1:13" s="11" customFormat="1" ht="27" customHeight="1" x14ac:dyDescent="0.15">
      <c r="B262" s="11">
        <v>9</v>
      </c>
      <c r="C262" s="1"/>
      <c r="D262" s="226"/>
      <c r="E262" s="226"/>
      <c r="F262" s="153"/>
      <c r="G262" s="151"/>
      <c r="H262" s="221"/>
      <c r="I262" s="181"/>
      <c r="J262" s="181">
        <f t="shared" si="14"/>
        <v>0</v>
      </c>
    </row>
    <row r="263" spans="1:13" s="11" customFormat="1" ht="27" customHeight="1" x14ac:dyDescent="0.15">
      <c r="B263" s="11">
        <v>10</v>
      </c>
      <c r="C263" s="1"/>
      <c r="D263" s="226"/>
      <c r="E263" s="226"/>
      <c r="F263" s="153"/>
      <c r="G263" s="151"/>
      <c r="H263" s="221"/>
      <c r="I263" s="181"/>
      <c r="J263" s="181">
        <f t="shared" si="14"/>
        <v>0</v>
      </c>
    </row>
    <row r="264" spans="1:13" s="11" customFormat="1" ht="27" customHeight="1" x14ac:dyDescent="0.15">
      <c r="B264" s="11">
        <v>11</v>
      </c>
      <c r="C264" s="1"/>
      <c r="D264" s="226"/>
      <c r="E264" s="226"/>
      <c r="F264" s="153"/>
      <c r="G264" s="151"/>
      <c r="H264" s="221"/>
      <c r="I264" s="181"/>
      <c r="J264" s="181">
        <f t="shared" si="14"/>
        <v>0</v>
      </c>
    </row>
    <row r="265" spans="1:13" s="11" customFormat="1" ht="27" customHeight="1" x14ac:dyDescent="0.15">
      <c r="B265" s="11">
        <v>12</v>
      </c>
      <c r="C265" s="1"/>
      <c r="D265" s="226"/>
      <c r="E265" s="226"/>
      <c r="F265" s="153"/>
      <c r="G265" s="151"/>
      <c r="H265" s="221"/>
      <c r="I265" s="181"/>
      <c r="J265" s="181">
        <f t="shared" si="14"/>
        <v>0</v>
      </c>
    </row>
    <row r="266" spans="1:13" s="11" customFormat="1" ht="27" customHeight="1" x14ac:dyDescent="0.15">
      <c r="B266" s="11">
        <v>13</v>
      </c>
      <c r="C266" s="1"/>
      <c r="D266" s="226"/>
      <c r="E266" s="226"/>
      <c r="F266" s="153"/>
      <c r="G266" s="151"/>
      <c r="H266" s="221"/>
      <c r="I266" s="181"/>
      <c r="J266" s="181">
        <f t="shared" si="14"/>
        <v>0</v>
      </c>
    </row>
    <row r="267" spans="1:13" s="11" customFormat="1" ht="27" customHeight="1" x14ac:dyDescent="0.15">
      <c r="B267" s="11">
        <v>14</v>
      </c>
      <c r="C267" s="1"/>
      <c r="D267" s="226"/>
      <c r="E267" s="226"/>
      <c r="F267" s="153"/>
      <c r="G267" s="151"/>
      <c r="H267" s="221"/>
      <c r="I267" s="181"/>
      <c r="J267" s="181">
        <f t="shared" si="14"/>
        <v>0</v>
      </c>
    </row>
    <row r="268" spans="1:13" s="11" customFormat="1" ht="27" customHeight="1" x14ac:dyDescent="0.15">
      <c r="B268" s="11">
        <v>15</v>
      </c>
      <c r="C268" s="1"/>
      <c r="D268" s="226"/>
      <c r="E268" s="226"/>
      <c r="F268" s="153"/>
      <c r="G268" s="151"/>
      <c r="H268" s="221"/>
      <c r="I268" s="181"/>
      <c r="J268" s="181">
        <f t="shared" si="14"/>
        <v>0</v>
      </c>
    </row>
    <row r="269" spans="1:13" s="11" customFormat="1" ht="27" customHeight="1" x14ac:dyDescent="0.15">
      <c r="B269" s="11">
        <v>16</v>
      </c>
      <c r="C269" s="1"/>
      <c r="D269" s="226"/>
      <c r="E269" s="226"/>
      <c r="F269" s="153"/>
      <c r="G269" s="151"/>
      <c r="H269" s="221"/>
      <c r="I269" s="181"/>
      <c r="J269" s="181">
        <f t="shared" si="14"/>
        <v>0</v>
      </c>
    </row>
    <row r="270" spans="1:13" s="11" customFormat="1" ht="27" customHeight="1" thickBot="1" x14ac:dyDescent="0.2">
      <c r="A270" s="278">
        <v>14</v>
      </c>
      <c r="B270" s="22">
        <v>17</v>
      </c>
      <c r="C270" s="26"/>
      <c r="D270" s="27"/>
      <c r="E270" s="28"/>
      <c r="F270" s="35"/>
      <c r="G270" s="27"/>
      <c r="H270" s="224"/>
      <c r="I270" s="182"/>
      <c r="J270" s="182">
        <f t="shared" si="14"/>
        <v>0</v>
      </c>
      <c r="K270" s="304"/>
      <c r="L270" s="304"/>
      <c r="M270" s="304"/>
    </row>
    <row r="271" spans="1:13" s="11" customFormat="1" ht="27" customHeight="1" thickTop="1" x14ac:dyDescent="0.15">
      <c r="A271" s="279">
        <v>15</v>
      </c>
      <c r="B271" s="11">
        <v>1</v>
      </c>
      <c r="C271" s="1"/>
      <c r="D271" s="19"/>
      <c r="E271" s="18"/>
      <c r="F271" s="249"/>
      <c r="G271" s="247"/>
      <c r="H271" s="250"/>
      <c r="I271" s="251"/>
      <c r="J271" s="251">
        <f>SUM(ROUNDDOWN(F271*I271,0))</f>
        <v>0</v>
      </c>
    </row>
    <row r="272" spans="1:13" s="11" customFormat="1" ht="27" customHeight="1" x14ac:dyDescent="0.15">
      <c r="B272" s="11">
        <v>2</v>
      </c>
      <c r="C272" s="1"/>
      <c r="D272" s="226"/>
      <c r="E272" s="226"/>
      <c r="F272" s="153"/>
      <c r="G272" s="151"/>
      <c r="H272" s="221"/>
      <c r="I272" s="181"/>
      <c r="J272" s="181">
        <f t="shared" ref="J272:J287" si="15">SUM(ROUNDDOWN(F272*I272,0))</f>
        <v>0</v>
      </c>
    </row>
    <row r="273" spans="1:13" s="11" customFormat="1" ht="27" customHeight="1" x14ac:dyDescent="0.15">
      <c r="B273" s="11">
        <v>3</v>
      </c>
      <c r="C273" s="1"/>
      <c r="D273" s="226"/>
      <c r="E273" s="226"/>
      <c r="F273" s="153"/>
      <c r="G273" s="151"/>
      <c r="H273" s="221"/>
      <c r="I273" s="181"/>
      <c r="J273" s="181">
        <f t="shared" si="15"/>
        <v>0</v>
      </c>
    </row>
    <row r="274" spans="1:13" s="11" customFormat="1" ht="27" customHeight="1" x14ac:dyDescent="0.15">
      <c r="B274" s="25">
        <v>4</v>
      </c>
      <c r="C274" s="1"/>
      <c r="D274" s="226"/>
      <c r="E274" s="226"/>
      <c r="F274" s="153"/>
      <c r="G274" s="151"/>
      <c r="H274" s="221"/>
      <c r="I274" s="181"/>
      <c r="J274" s="181">
        <f t="shared" si="15"/>
        <v>0</v>
      </c>
    </row>
    <row r="275" spans="1:13" s="11" customFormat="1" ht="27" customHeight="1" x14ac:dyDescent="0.15">
      <c r="B275" s="11">
        <v>5</v>
      </c>
      <c r="C275" s="1"/>
      <c r="D275" s="226"/>
      <c r="E275" s="226"/>
      <c r="F275" s="153"/>
      <c r="G275" s="151"/>
      <c r="H275" s="221"/>
      <c r="I275" s="181"/>
      <c r="J275" s="181">
        <f t="shared" si="15"/>
        <v>0</v>
      </c>
    </row>
    <row r="276" spans="1:13" s="11" customFormat="1" ht="27" customHeight="1" x14ac:dyDescent="0.15">
      <c r="B276" s="11">
        <v>6</v>
      </c>
      <c r="C276" s="1"/>
      <c r="D276" s="226"/>
      <c r="E276" s="226"/>
      <c r="F276" s="153"/>
      <c r="G276" s="151"/>
      <c r="H276" s="221"/>
      <c r="I276" s="181"/>
      <c r="J276" s="181">
        <f t="shared" si="15"/>
        <v>0</v>
      </c>
    </row>
    <row r="277" spans="1:13" s="11" customFormat="1" ht="27" customHeight="1" x14ac:dyDescent="0.15">
      <c r="B277" s="11">
        <v>7</v>
      </c>
      <c r="C277" s="1"/>
      <c r="D277" s="226"/>
      <c r="E277" s="226"/>
      <c r="F277" s="153"/>
      <c r="G277" s="151"/>
      <c r="H277" s="221"/>
      <c r="I277" s="181"/>
      <c r="J277" s="181">
        <f t="shared" si="15"/>
        <v>0</v>
      </c>
    </row>
    <row r="278" spans="1:13" s="11" customFormat="1" ht="27" customHeight="1" x14ac:dyDescent="0.15">
      <c r="B278" s="11">
        <v>8</v>
      </c>
      <c r="C278" s="1"/>
      <c r="D278" s="226"/>
      <c r="E278" s="226"/>
      <c r="F278" s="153"/>
      <c r="G278" s="151"/>
      <c r="H278" s="221"/>
      <c r="I278" s="181"/>
      <c r="J278" s="181">
        <f t="shared" si="15"/>
        <v>0</v>
      </c>
    </row>
    <row r="279" spans="1:13" s="11" customFormat="1" ht="27" customHeight="1" x14ac:dyDescent="0.15">
      <c r="B279" s="11">
        <v>9</v>
      </c>
      <c r="C279" s="1"/>
      <c r="D279" s="226"/>
      <c r="E279" s="226"/>
      <c r="F279" s="153"/>
      <c r="G279" s="151"/>
      <c r="H279" s="221"/>
      <c r="I279" s="181"/>
      <c r="J279" s="181">
        <f t="shared" si="15"/>
        <v>0</v>
      </c>
    </row>
    <row r="280" spans="1:13" s="11" customFormat="1" ht="27" customHeight="1" x14ac:dyDescent="0.15">
      <c r="B280" s="11">
        <v>10</v>
      </c>
      <c r="C280" s="1"/>
      <c r="D280" s="226"/>
      <c r="E280" s="226"/>
      <c r="F280" s="153"/>
      <c r="G280" s="151"/>
      <c r="H280" s="221"/>
      <c r="I280" s="181"/>
      <c r="J280" s="181">
        <f t="shared" si="15"/>
        <v>0</v>
      </c>
    </row>
    <row r="281" spans="1:13" s="11" customFormat="1" ht="27" customHeight="1" x14ac:dyDescent="0.15">
      <c r="B281" s="11">
        <v>11</v>
      </c>
      <c r="C281" s="1"/>
      <c r="D281" s="226"/>
      <c r="E281" s="226"/>
      <c r="F281" s="153"/>
      <c r="G281" s="151"/>
      <c r="H281" s="221"/>
      <c r="I281" s="181"/>
      <c r="J281" s="181">
        <f t="shared" si="15"/>
        <v>0</v>
      </c>
    </row>
    <row r="282" spans="1:13" s="11" customFormat="1" ht="27" customHeight="1" x14ac:dyDescent="0.15">
      <c r="B282" s="11">
        <v>12</v>
      </c>
      <c r="C282" s="1"/>
      <c r="D282" s="226"/>
      <c r="E282" s="226"/>
      <c r="F282" s="153"/>
      <c r="G282" s="151"/>
      <c r="H282" s="221"/>
      <c r="I282" s="181"/>
      <c r="J282" s="181">
        <f t="shared" si="15"/>
        <v>0</v>
      </c>
    </row>
    <row r="283" spans="1:13" s="11" customFormat="1" ht="27" customHeight="1" x14ac:dyDescent="0.15">
      <c r="B283" s="11">
        <v>13</v>
      </c>
      <c r="C283" s="1"/>
      <c r="D283" s="226"/>
      <c r="E283" s="226"/>
      <c r="F283" s="153"/>
      <c r="G283" s="151"/>
      <c r="H283" s="221"/>
      <c r="I283" s="181"/>
      <c r="J283" s="181">
        <f t="shared" si="15"/>
        <v>0</v>
      </c>
    </row>
    <row r="284" spans="1:13" s="11" customFormat="1" ht="27" customHeight="1" x14ac:dyDescent="0.15">
      <c r="B284" s="11">
        <v>14</v>
      </c>
      <c r="C284" s="1"/>
      <c r="D284" s="226"/>
      <c r="E284" s="226"/>
      <c r="F284" s="153"/>
      <c r="G284" s="151"/>
      <c r="H284" s="221"/>
      <c r="I284" s="181"/>
      <c r="J284" s="181">
        <f t="shared" si="15"/>
        <v>0</v>
      </c>
    </row>
    <row r="285" spans="1:13" s="11" customFormat="1" ht="27" customHeight="1" x14ac:dyDescent="0.15">
      <c r="B285" s="11">
        <v>15</v>
      </c>
      <c r="C285" s="1"/>
      <c r="D285" s="226"/>
      <c r="E285" s="226"/>
      <c r="F285" s="153"/>
      <c r="G285" s="151"/>
      <c r="H285" s="221"/>
      <c r="I285" s="181"/>
      <c r="J285" s="181">
        <f t="shared" si="15"/>
        <v>0</v>
      </c>
    </row>
    <row r="286" spans="1:13" s="11" customFormat="1" ht="27" customHeight="1" x14ac:dyDescent="0.15">
      <c r="B286" s="11">
        <v>16</v>
      </c>
      <c r="C286" s="1"/>
      <c r="D286" s="226"/>
      <c r="E286" s="226"/>
      <c r="F286" s="153"/>
      <c r="G286" s="151"/>
      <c r="H286" s="221"/>
      <c r="I286" s="181"/>
      <c r="J286" s="181">
        <f t="shared" si="15"/>
        <v>0</v>
      </c>
    </row>
    <row r="287" spans="1:13" s="11" customFormat="1" ht="27" customHeight="1" thickBot="1" x14ac:dyDescent="0.2">
      <c r="A287" s="278">
        <v>15</v>
      </c>
      <c r="B287" s="22">
        <v>17</v>
      </c>
      <c r="C287" s="26"/>
      <c r="D287" s="27"/>
      <c r="E287" s="28"/>
      <c r="F287" s="35"/>
      <c r="G287" s="27"/>
      <c r="H287" s="224"/>
      <c r="I287" s="182"/>
      <c r="J287" s="182">
        <f t="shared" si="15"/>
        <v>0</v>
      </c>
      <c r="K287" s="304"/>
      <c r="L287" s="304"/>
      <c r="M287" s="304"/>
    </row>
    <row r="288" spans="1:13" s="11" customFormat="1" ht="27" customHeight="1" thickTop="1" x14ac:dyDescent="0.15">
      <c r="A288" s="279">
        <v>16</v>
      </c>
      <c r="B288" s="11">
        <v>1</v>
      </c>
      <c r="C288" s="1"/>
      <c r="D288" s="19"/>
      <c r="E288" s="18"/>
      <c r="F288" s="249"/>
      <c r="G288" s="247"/>
      <c r="H288" s="250"/>
      <c r="I288" s="251"/>
      <c r="J288" s="251">
        <f>SUM(ROUNDDOWN(F288*I288,0))</f>
        <v>0</v>
      </c>
    </row>
    <row r="289" spans="1:13" s="11" customFormat="1" ht="27" customHeight="1" x14ac:dyDescent="0.15">
      <c r="B289" s="11">
        <v>2</v>
      </c>
      <c r="C289" s="1"/>
      <c r="D289" s="226"/>
      <c r="E289" s="226"/>
      <c r="F289" s="153"/>
      <c r="G289" s="151"/>
      <c r="H289" s="221"/>
      <c r="I289" s="181"/>
      <c r="J289" s="181">
        <f t="shared" ref="J289:J304" si="16">SUM(ROUNDDOWN(F289*I289,0))</f>
        <v>0</v>
      </c>
    </row>
    <row r="290" spans="1:13" s="11" customFormat="1" ht="27" customHeight="1" x14ac:dyDescent="0.15">
      <c r="B290" s="11">
        <v>3</v>
      </c>
      <c r="C290" s="1"/>
      <c r="D290" s="226"/>
      <c r="E290" s="226"/>
      <c r="F290" s="153"/>
      <c r="G290" s="151"/>
      <c r="H290" s="221"/>
      <c r="I290" s="181"/>
      <c r="J290" s="181">
        <f t="shared" si="16"/>
        <v>0</v>
      </c>
    </row>
    <row r="291" spans="1:13" s="11" customFormat="1" ht="27" customHeight="1" x14ac:dyDescent="0.15">
      <c r="B291" s="25">
        <v>4</v>
      </c>
      <c r="C291" s="1"/>
      <c r="D291" s="226"/>
      <c r="E291" s="226"/>
      <c r="F291" s="153"/>
      <c r="G291" s="151"/>
      <c r="H291" s="221"/>
      <c r="I291" s="181"/>
      <c r="J291" s="181">
        <f t="shared" si="16"/>
        <v>0</v>
      </c>
    </row>
    <row r="292" spans="1:13" s="11" customFormat="1" ht="27" customHeight="1" x14ac:dyDescent="0.15">
      <c r="B292" s="11">
        <v>5</v>
      </c>
      <c r="C292" s="1"/>
      <c r="D292" s="226"/>
      <c r="E292" s="226"/>
      <c r="F292" s="153"/>
      <c r="G292" s="151"/>
      <c r="H292" s="221"/>
      <c r="I292" s="181"/>
      <c r="J292" s="181">
        <f t="shared" si="16"/>
        <v>0</v>
      </c>
    </row>
    <row r="293" spans="1:13" s="11" customFormat="1" ht="27" customHeight="1" x14ac:dyDescent="0.15">
      <c r="B293" s="11">
        <v>6</v>
      </c>
      <c r="C293" s="1"/>
      <c r="D293" s="226"/>
      <c r="E293" s="226"/>
      <c r="F293" s="153"/>
      <c r="G293" s="151"/>
      <c r="H293" s="221"/>
      <c r="I293" s="181"/>
      <c r="J293" s="181">
        <f t="shared" si="16"/>
        <v>0</v>
      </c>
    </row>
    <row r="294" spans="1:13" s="11" customFormat="1" ht="27" customHeight="1" x14ac:dyDescent="0.15">
      <c r="B294" s="11">
        <v>7</v>
      </c>
      <c r="C294" s="1"/>
      <c r="D294" s="226"/>
      <c r="E294" s="226"/>
      <c r="F294" s="153"/>
      <c r="G294" s="151"/>
      <c r="H294" s="221"/>
      <c r="I294" s="181"/>
      <c r="J294" s="181">
        <f t="shared" si="16"/>
        <v>0</v>
      </c>
    </row>
    <row r="295" spans="1:13" s="11" customFormat="1" ht="27" customHeight="1" x14ac:dyDescent="0.15">
      <c r="B295" s="11">
        <v>8</v>
      </c>
      <c r="C295" s="1"/>
      <c r="D295" s="226"/>
      <c r="E295" s="226"/>
      <c r="F295" s="153"/>
      <c r="G295" s="151"/>
      <c r="H295" s="221"/>
      <c r="I295" s="181"/>
      <c r="J295" s="181">
        <f t="shared" si="16"/>
        <v>0</v>
      </c>
    </row>
    <row r="296" spans="1:13" s="11" customFormat="1" ht="27" customHeight="1" x14ac:dyDescent="0.15">
      <c r="B296" s="11">
        <v>9</v>
      </c>
      <c r="C296" s="1"/>
      <c r="D296" s="226"/>
      <c r="E296" s="226"/>
      <c r="F296" s="153"/>
      <c r="G296" s="151"/>
      <c r="H296" s="221"/>
      <c r="I296" s="181"/>
      <c r="J296" s="181">
        <f t="shared" si="16"/>
        <v>0</v>
      </c>
    </row>
    <row r="297" spans="1:13" s="11" customFormat="1" ht="27" customHeight="1" x14ac:dyDescent="0.15">
      <c r="B297" s="11">
        <v>10</v>
      </c>
      <c r="C297" s="1"/>
      <c r="D297" s="226"/>
      <c r="E297" s="226"/>
      <c r="F297" s="153"/>
      <c r="G297" s="151"/>
      <c r="H297" s="221"/>
      <c r="I297" s="181"/>
      <c r="J297" s="181">
        <f t="shared" si="16"/>
        <v>0</v>
      </c>
    </row>
    <row r="298" spans="1:13" s="11" customFormat="1" ht="27" customHeight="1" x14ac:dyDescent="0.15">
      <c r="B298" s="11">
        <v>11</v>
      </c>
      <c r="C298" s="1"/>
      <c r="D298" s="226"/>
      <c r="E298" s="226"/>
      <c r="F298" s="153"/>
      <c r="G298" s="151"/>
      <c r="H298" s="221"/>
      <c r="I298" s="181"/>
      <c r="J298" s="181">
        <f t="shared" si="16"/>
        <v>0</v>
      </c>
    </row>
    <row r="299" spans="1:13" s="11" customFormat="1" ht="27" customHeight="1" x14ac:dyDescent="0.15">
      <c r="B299" s="11">
        <v>12</v>
      </c>
      <c r="C299" s="1"/>
      <c r="D299" s="226"/>
      <c r="E299" s="226"/>
      <c r="F299" s="153"/>
      <c r="G299" s="151"/>
      <c r="H299" s="221"/>
      <c r="I299" s="181"/>
      <c r="J299" s="181">
        <f t="shared" si="16"/>
        <v>0</v>
      </c>
    </row>
    <row r="300" spans="1:13" s="11" customFormat="1" ht="27" customHeight="1" x14ac:dyDescent="0.15">
      <c r="B300" s="11">
        <v>13</v>
      </c>
      <c r="C300" s="1"/>
      <c r="D300" s="226"/>
      <c r="E300" s="226"/>
      <c r="F300" s="153"/>
      <c r="G300" s="151"/>
      <c r="H300" s="221"/>
      <c r="I300" s="181"/>
      <c r="J300" s="181">
        <f t="shared" si="16"/>
        <v>0</v>
      </c>
    </row>
    <row r="301" spans="1:13" s="11" customFormat="1" ht="27" customHeight="1" x14ac:dyDescent="0.15">
      <c r="B301" s="11">
        <v>14</v>
      </c>
      <c r="C301" s="1"/>
      <c r="D301" s="226"/>
      <c r="E301" s="226"/>
      <c r="F301" s="153"/>
      <c r="G301" s="151"/>
      <c r="H301" s="221"/>
      <c r="I301" s="181"/>
      <c r="J301" s="181">
        <f t="shared" si="16"/>
        <v>0</v>
      </c>
    </row>
    <row r="302" spans="1:13" s="11" customFormat="1" ht="27" customHeight="1" x14ac:dyDescent="0.15">
      <c r="B302" s="11">
        <v>15</v>
      </c>
      <c r="C302" s="1"/>
      <c r="D302" s="226"/>
      <c r="E302" s="226"/>
      <c r="F302" s="153"/>
      <c r="G302" s="151"/>
      <c r="H302" s="221"/>
      <c r="I302" s="181"/>
      <c r="J302" s="181">
        <f t="shared" si="16"/>
        <v>0</v>
      </c>
    </row>
    <row r="303" spans="1:13" s="11" customFormat="1" ht="27" customHeight="1" x14ac:dyDescent="0.15">
      <c r="B303" s="11">
        <v>16</v>
      </c>
      <c r="C303" s="1"/>
      <c r="D303" s="226"/>
      <c r="E303" s="226"/>
      <c r="F303" s="153"/>
      <c r="G303" s="151"/>
      <c r="H303" s="221"/>
      <c r="I303" s="181"/>
      <c r="J303" s="181">
        <f t="shared" si="16"/>
        <v>0</v>
      </c>
    </row>
    <row r="304" spans="1:13" s="11" customFormat="1" ht="27" customHeight="1" thickBot="1" x14ac:dyDescent="0.2">
      <c r="A304" s="278">
        <v>16</v>
      </c>
      <c r="B304" s="22">
        <v>17</v>
      </c>
      <c r="C304" s="26"/>
      <c r="D304" s="27"/>
      <c r="E304" s="28"/>
      <c r="F304" s="35"/>
      <c r="G304" s="27"/>
      <c r="H304" s="224"/>
      <c r="I304" s="182"/>
      <c r="J304" s="182">
        <f t="shared" si="16"/>
        <v>0</v>
      </c>
      <c r="K304" s="304"/>
      <c r="L304" s="304"/>
      <c r="M304" s="304"/>
    </row>
    <row r="305" spans="1:10" s="11" customFormat="1" ht="27" customHeight="1" thickTop="1" x14ac:dyDescent="0.15">
      <c r="A305" s="279">
        <v>17</v>
      </c>
      <c r="B305" s="11">
        <v>1</v>
      </c>
      <c r="C305" s="1"/>
      <c r="D305" s="19"/>
      <c r="E305" s="18"/>
      <c r="F305" s="249"/>
      <c r="G305" s="247"/>
      <c r="H305" s="250"/>
      <c r="I305" s="251"/>
      <c r="J305" s="251">
        <f>SUM(ROUNDDOWN(F305*I305,0))</f>
        <v>0</v>
      </c>
    </row>
    <row r="306" spans="1:10" s="11" customFormat="1" ht="27" customHeight="1" x14ac:dyDescent="0.15">
      <c r="B306" s="11">
        <v>2</v>
      </c>
      <c r="C306" s="1"/>
      <c r="D306" s="226"/>
      <c r="E306" s="226"/>
      <c r="F306" s="153"/>
      <c r="G306" s="151"/>
      <c r="H306" s="221"/>
      <c r="I306" s="181"/>
      <c r="J306" s="181">
        <f t="shared" ref="J306:J321" si="17">SUM(ROUNDDOWN(F306*I306,0))</f>
        <v>0</v>
      </c>
    </row>
    <row r="307" spans="1:10" s="11" customFormat="1" ht="27" customHeight="1" x14ac:dyDescent="0.15">
      <c r="B307" s="11">
        <v>3</v>
      </c>
      <c r="C307" s="1"/>
      <c r="D307" s="226"/>
      <c r="E307" s="226"/>
      <c r="F307" s="153"/>
      <c r="G307" s="151"/>
      <c r="H307" s="221"/>
      <c r="I307" s="181"/>
      <c r="J307" s="181">
        <f t="shared" si="17"/>
        <v>0</v>
      </c>
    </row>
    <row r="308" spans="1:10" s="11" customFormat="1" ht="27" customHeight="1" x14ac:dyDescent="0.15">
      <c r="B308" s="25">
        <v>4</v>
      </c>
      <c r="C308" s="1"/>
      <c r="D308" s="226"/>
      <c r="E308" s="226"/>
      <c r="F308" s="153"/>
      <c r="G308" s="151"/>
      <c r="H308" s="221"/>
      <c r="I308" s="181"/>
      <c r="J308" s="181">
        <f t="shared" si="17"/>
        <v>0</v>
      </c>
    </row>
    <row r="309" spans="1:10" s="11" customFormat="1" ht="27" customHeight="1" x14ac:dyDescent="0.15">
      <c r="B309" s="11">
        <v>5</v>
      </c>
      <c r="C309" s="1"/>
      <c r="D309" s="226"/>
      <c r="E309" s="226"/>
      <c r="F309" s="153"/>
      <c r="G309" s="151"/>
      <c r="H309" s="221"/>
      <c r="I309" s="181"/>
      <c r="J309" s="181">
        <f t="shared" si="17"/>
        <v>0</v>
      </c>
    </row>
    <row r="310" spans="1:10" s="11" customFormat="1" ht="27" customHeight="1" x14ac:dyDescent="0.15">
      <c r="B310" s="11">
        <v>6</v>
      </c>
      <c r="C310" s="1"/>
      <c r="D310" s="226"/>
      <c r="E310" s="226"/>
      <c r="F310" s="153"/>
      <c r="G310" s="151"/>
      <c r="H310" s="221"/>
      <c r="I310" s="181"/>
      <c r="J310" s="181">
        <f t="shared" si="17"/>
        <v>0</v>
      </c>
    </row>
    <row r="311" spans="1:10" s="11" customFormat="1" ht="27" customHeight="1" x14ac:dyDescent="0.15">
      <c r="B311" s="11">
        <v>7</v>
      </c>
      <c r="C311" s="1"/>
      <c r="D311" s="226"/>
      <c r="E311" s="226"/>
      <c r="F311" s="153"/>
      <c r="G311" s="151"/>
      <c r="H311" s="221"/>
      <c r="I311" s="181"/>
      <c r="J311" s="181">
        <f t="shared" si="17"/>
        <v>0</v>
      </c>
    </row>
    <row r="312" spans="1:10" s="11" customFormat="1" ht="27" customHeight="1" x14ac:dyDescent="0.15">
      <c r="B312" s="11">
        <v>8</v>
      </c>
      <c r="C312" s="1"/>
      <c r="D312" s="226"/>
      <c r="E312" s="226"/>
      <c r="F312" s="153"/>
      <c r="G312" s="151"/>
      <c r="H312" s="221"/>
      <c r="I312" s="181"/>
      <c r="J312" s="181">
        <f t="shared" si="17"/>
        <v>0</v>
      </c>
    </row>
    <row r="313" spans="1:10" s="11" customFormat="1" ht="27" customHeight="1" x14ac:dyDescent="0.15">
      <c r="B313" s="11">
        <v>9</v>
      </c>
      <c r="C313" s="1"/>
      <c r="D313" s="226"/>
      <c r="E313" s="226"/>
      <c r="F313" s="153"/>
      <c r="G313" s="151"/>
      <c r="H313" s="221"/>
      <c r="I313" s="181"/>
      <c r="J313" s="181">
        <f t="shared" si="17"/>
        <v>0</v>
      </c>
    </row>
    <row r="314" spans="1:10" s="11" customFormat="1" ht="27" customHeight="1" x14ac:dyDescent="0.15">
      <c r="B314" s="11">
        <v>10</v>
      </c>
      <c r="C314" s="1"/>
      <c r="D314" s="226"/>
      <c r="E314" s="226"/>
      <c r="F314" s="153"/>
      <c r="G314" s="151"/>
      <c r="H314" s="221"/>
      <c r="I314" s="181"/>
      <c r="J314" s="181">
        <f t="shared" si="17"/>
        <v>0</v>
      </c>
    </row>
    <row r="315" spans="1:10" s="11" customFormat="1" ht="27" customHeight="1" x14ac:dyDescent="0.15">
      <c r="B315" s="11">
        <v>11</v>
      </c>
      <c r="C315" s="1"/>
      <c r="D315" s="226"/>
      <c r="E315" s="226"/>
      <c r="F315" s="153"/>
      <c r="G315" s="151"/>
      <c r="H315" s="221"/>
      <c r="I315" s="181"/>
      <c r="J315" s="181">
        <f t="shared" si="17"/>
        <v>0</v>
      </c>
    </row>
    <row r="316" spans="1:10" s="11" customFormat="1" ht="27" customHeight="1" x14ac:dyDescent="0.15">
      <c r="B316" s="11">
        <v>12</v>
      </c>
      <c r="C316" s="1"/>
      <c r="D316" s="226"/>
      <c r="E316" s="226"/>
      <c r="F316" s="153"/>
      <c r="G316" s="151"/>
      <c r="H316" s="221"/>
      <c r="I316" s="181"/>
      <c r="J316" s="181">
        <f t="shared" si="17"/>
        <v>0</v>
      </c>
    </row>
    <row r="317" spans="1:10" s="11" customFormat="1" ht="27" customHeight="1" x14ac:dyDescent="0.15">
      <c r="B317" s="11">
        <v>13</v>
      </c>
      <c r="C317" s="1"/>
      <c r="D317" s="226"/>
      <c r="E317" s="226"/>
      <c r="F317" s="153"/>
      <c r="G317" s="151"/>
      <c r="H317" s="221"/>
      <c r="I317" s="181"/>
      <c r="J317" s="181">
        <f t="shared" si="17"/>
        <v>0</v>
      </c>
    </row>
    <row r="318" spans="1:10" s="11" customFormat="1" ht="27" customHeight="1" x14ac:dyDescent="0.15">
      <c r="B318" s="11">
        <v>14</v>
      </c>
      <c r="C318" s="1"/>
      <c r="D318" s="226"/>
      <c r="E318" s="226"/>
      <c r="F318" s="153"/>
      <c r="G318" s="151"/>
      <c r="H318" s="221"/>
      <c r="I318" s="181"/>
      <c r="J318" s="181">
        <f t="shared" si="17"/>
        <v>0</v>
      </c>
    </row>
    <row r="319" spans="1:10" s="11" customFormat="1" ht="27" customHeight="1" x14ac:dyDescent="0.15">
      <c r="B319" s="11">
        <v>15</v>
      </c>
      <c r="C319" s="1"/>
      <c r="D319" s="226"/>
      <c r="E319" s="226"/>
      <c r="F319" s="153"/>
      <c r="G319" s="151"/>
      <c r="H319" s="221"/>
      <c r="I319" s="181"/>
      <c r="J319" s="181">
        <f t="shared" si="17"/>
        <v>0</v>
      </c>
    </row>
    <row r="320" spans="1:10" s="11" customFormat="1" ht="27" customHeight="1" x14ac:dyDescent="0.15">
      <c r="B320" s="11">
        <v>16</v>
      </c>
      <c r="C320" s="1"/>
      <c r="D320" s="226"/>
      <c r="E320" s="226"/>
      <c r="F320" s="153"/>
      <c r="G320" s="151"/>
      <c r="H320" s="221"/>
      <c r="I320" s="181"/>
      <c r="J320" s="181">
        <f t="shared" si="17"/>
        <v>0</v>
      </c>
    </row>
    <row r="321" spans="1:13" s="11" customFormat="1" ht="27" customHeight="1" thickBot="1" x14ac:dyDescent="0.2">
      <c r="A321" s="278">
        <v>17</v>
      </c>
      <c r="B321" s="22">
        <v>17</v>
      </c>
      <c r="C321" s="26"/>
      <c r="D321" s="27"/>
      <c r="E321" s="28"/>
      <c r="F321" s="35"/>
      <c r="G321" s="27"/>
      <c r="H321" s="224"/>
      <c r="I321" s="182"/>
      <c r="J321" s="182">
        <f t="shared" si="17"/>
        <v>0</v>
      </c>
      <c r="K321" s="304"/>
      <c r="L321" s="304"/>
      <c r="M321" s="304"/>
    </row>
    <row r="322" spans="1:13" s="11" customFormat="1" ht="27" customHeight="1" thickTop="1" x14ac:dyDescent="0.15">
      <c r="A322" s="279">
        <v>18</v>
      </c>
      <c r="B322" s="11">
        <v>1</v>
      </c>
      <c r="C322" s="1"/>
      <c r="D322" s="19"/>
      <c r="E322" s="18"/>
      <c r="F322" s="249"/>
      <c r="G322" s="247"/>
      <c r="H322" s="250"/>
      <c r="I322" s="251"/>
      <c r="J322" s="251">
        <f>SUM(ROUNDDOWN(F322*I322,0))</f>
        <v>0</v>
      </c>
    </row>
    <row r="323" spans="1:13" s="11" customFormat="1" ht="27" customHeight="1" x14ac:dyDescent="0.15">
      <c r="B323" s="11">
        <v>2</v>
      </c>
      <c r="C323" s="1"/>
      <c r="D323" s="226"/>
      <c r="E323" s="226"/>
      <c r="F323" s="153"/>
      <c r="G323" s="151"/>
      <c r="H323" s="221"/>
      <c r="I323" s="181"/>
      <c r="J323" s="181">
        <f t="shared" ref="J323:J338" si="18">SUM(ROUNDDOWN(F323*I323,0))</f>
        <v>0</v>
      </c>
    </row>
    <row r="324" spans="1:13" s="11" customFormat="1" ht="27" customHeight="1" x14ac:dyDescent="0.15">
      <c r="B324" s="11">
        <v>3</v>
      </c>
      <c r="C324" s="1"/>
      <c r="D324" s="226"/>
      <c r="E324" s="226"/>
      <c r="F324" s="153"/>
      <c r="G324" s="151"/>
      <c r="H324" s="221"/>
      <c r="I324" s="181"/>
      <c r="J324" s="181">
        <f t="shared" si="18"/>
        <v>0</v>
      </c>
    </row>
    <row r="325" spans="1:13" s="11" customFormat="1" ht="27" customHeight="1" x14ac:dyDescent="0.15">
      <c r="B325" s="25">
        <v>4</v>
      </c>
      <c r="C325" s="1"/>
      <c r="D325" s="226"/>
      <c r="E325" s="226"/>
      <c r="F325" s="153"/>
      <c r="G325" s="151"/>
      <c r="H325" s="221"/>
      <c r="I325" s="181"/>
      <c r="J325" s="181">
        <f t="shared" si="18"/>
        <v>0</v>
      </c>
    </row>
    <row r="326" spans="1:13" s="11" customFormat="1" ht="27" customHeight="1" x14ac:dyDescent="0.15">
      <c r="B326" s="11">
        <v>5</v>
      </c>
      <c r="C326" s="1"/>
      <c r="D326" s="226"/>
      <c r="E326" s="226"/>
      <c r="F326" s="153"/>
      <c r="G326" s="151"/>
      <c r="H326" s="221"/>
      <c r="I326" s="181"/>
      <c r="J326" s="181">
        <f t="shared" si="18"/>
        <v>0</v>
      </c>
    </row>
    <row r="327" spans="1:13" s="11" customFormat="1" ht="27" customHeight="1" x14ac:dyDescent="0.15">
      <c r="B327" s="11">
        <v>6</v>
      </c>
      <c r="C327" s="1"/>
      <c r="D327" s="226"/>
      <c r="E327" s="226"/>
      <c r="F327" s="153"/>
      <c r="G327" s="151"/>
      <c r="H327" s="221"/>
      <c r="I327" s="181"/>
      <c r="J327" s="181">
        <f t="shared" si="18"/>
        <v>0</v>
      </c>
    </row>
    <row r="328" spans="1:13" s="11" customFormat="1" ht="27" customHeight="1" x14ac:dyDescent="0.15">
      <c r="B328" s="11">
        <v>7</v>
      </c>
      <c r="C328" s="1"/>
      <c r="D328" s="226"/>
      <c r="E328" s="226"/>
      <c r="F328" s="153"/>
      <c r="G328" s="151"/>
      <c r="H328" s="221"/>
      <c r="I328" s="181"/>
      <c r="J328" s="181">
        <f t="shared" si="18"/>
        <v>0</v>
      </c>
    </row>
    <row r="329" spans="1:13" s="11" customFormat="1" ht="27" customHeight="1" x14ac:dyDescent="0.15">
      <c r="B329" s="11">
        <v>8</v>
      </c>
      <c r="C329" s="1"/>
      <c r="D329" s="226"/>
      <c r="E329" s="226"/>
      <c r="F329" s="153"/>
      <c r="G329" s="151"/>
      <c r="H329" s="221"/>
      <c r="I329" s="181"/>
      <c r="J329" s="181">
        <f t="shared" si="18"/>
        <v>0</v>
      </c>
    </row>
    <row r="330" spans="1:13" s="11" customFormat="1" ht="27" customHeight="1" x14ac:dyDescent="0.15">
      <c r="B330" s="11">
        <v>9</v>
      </c>
      <c r="C330" s="1"/>
      <c r="D330" s="226"/>
      <c r="E330" s="226"/>
      <c r="F330" s="153"/>
      <c r="G330" s="151"/>
      <c r="H330" s="221"/>
      <c r="I330" s="181"/>
      <c r="J330" s="181">
        <f t="shared" si="18"/>
        <v>0</v>
      </c>
    </row>
    <row r="331" spans="1:13" s="11" customFormat="1" ht="27" customHeight="1" x14ac:dyDescent="0.15">
      <c r="B331" s="11">
        <v>10</v>
      </c>
      <c r="C331" s="1"/>
      <c r="D331" s="226"/>
      <c r="E331" s="226"/>
      <c r="F331" s="153"/>
      <c r="G331" s="151"/>
      <c r="H331" s="221"/>
      <c r="I331" s="181"/>
      <c r="J331" s="181">
        <f t="shared" si="18"/>
        <v>0</v>
      </c>
    </row>
    <row r="332" spans="1:13" s="11" customFormat="1" ht="27" customHeight="1" x14ac:dyDescent="0.15">
      <c r="B332" s="11">
        <v>11</v>
      </c>
      <c r="C332" s="1"/>
      <c r="D332" s="226"/>
      <c r="E332" s="226"/>
      <c r="F332" s="153"/>
      <c r="G332" s="151"/>
      <c r="H332" s="221"/>
      <c r="I332" s="181"/>
      <c r="J332" s="181">
        <f t="shared" si="18"/>
        <v>0</v>
      </c>
    </row>
    <row r="333" spans="1:13" s="11" customFormat="1" ht="27" customHeight="1" x14ac:dyDescent="0.15">
      <c r="B333" s="11">
        <v>12</v>
      </c>
      <c r="C333" s="1"/>
      <c r="D333" s="226"/>
      <c r="E333" s="226"/>
      <c r="F333" s="153"/>
      <c r="G333" s="151"/>
      <c r="H333" s="221"/>
      <c r="I333" s="181"/>
      <c r="J333" s="181">
        <f t="shared" si="18"/>
        <v>0</v>
      </c>
    </row>
    <row r="334" spans="1:13" s="11" customFormat="1" ht="27" customHeight="1" x14ac:dyDescent="0.15">
      <c r="B334" s="11">
        <v>13</v>
      </c>
      <c r="C334" s="1"/>
      <c r="D334" s="226"/>
      <c r="E334" s="226"/>
      <c r="F334" s="153"/>
      <c r="G334" s="151"/>
      <c r="H334" s="221"/>
      <c r="I334" s="181"/>
      <c r="J334" s="181">
        <f t="shared" si="18"/>
        <v>0</v>
      </c>
    </row>
    <row r="335" spans="1:13" s="11" customFormat="1" ht="27" customHeight="1" x14ac:dyDescent="0.15">
      <c r="B335" s="11">
        <v>14</v>
      </c>
      <c r="C335" s="1"/>
      <c r="D335" s="226"/>
      <c r="E335" s="226"/>
      <c r="F335" s="153"/>
      <c r="G335" s="151"/>
      <c r="H335" s="221"/>
      <c r="I335" s="181"/>
      <c r="J335" s="181">
        <f t="shared" si="18"/>
        <v>0</v>
      </c>
    </row>
    <row r="336" spans="1:13" s="11" customFormat="1" ht="27" customHeight="1" x14ac:dyDescent="0.15">
      <c r="B336" s="11">
        <v>15</v>
      </c>
      <c r="C336" s="1"/>
      <c r="D336" s="226"/>
      <c r="E336" s="226"/>
      <c r="F336" s="153"/>
      <c r="G336" s="151"/>
      <c r="H336" s="221"/>
      <c r="I336" s="181"/>
      <c r="J336" s="181">
        <f t="shared" si="18"/>
        <v>0</v>
      </c>
    </row>
    <row r="337" spans="1:13" s="11" customFormat="1" ht="27" customHeight="1" x14ac:dyDescent="0.15">
      <c r="B337" s="11">
        <v>16</v>
      </c>
      <c r="C337" s="1"/>
      <c r="D337" s="226"/>
      <c r="E337" s="226"/>
      <c r="F337" s="153"/>
      <c r="G337" s="151"/>
      <c r="H337" s="221"/>
      <c r="I337" s="181"/>
      <c r="J337" s="181">
        <f t="shared" si="18"/>
        <v>0</v>
      </c>
    </row>
    <row r="338" spans="1:13" s="11" customFormat="1" ht="27" customHeight="1" thickBot="1" x14ac:dyDescent="0.2">
      <c r="A338" s="278">
        <v>18</v>
      </c>
      <c r="B338" s="22">
        <v>17</v>
      </c>
      <c r="C338" s="26"/>
      <c r="D338" s="27"/>
      <c r="E338" s="28"/>
      <c r="F338" s="35"/>
      <c r="G338" s="27"/>
      <c r="H338" s="224"/>
      <c r="I338" s="182"/>
      <c r="J338" s="182">
        <f t="shared" si="18"/>
        <v>0</v>
      </c>
      <c r="K338" s="304"/>
      <c r="L338" s="304"/>
      <c r="M338" s="304"/>
    </row>
    <row r="339" spans="1:13" s="11" customFormat="1" ht="27" customHeight="1" thickTop="1" x14ac:dyDescent="0.15">
      <c r="A339" s="279">
        <v>19</v>
      </c>
      <c r="B339" s="11">
        <v>1</v>
      </c>
      <c r="C339" s="1"/>
      <c r="D339" s="19"/>
      <c r="E339" s="18"/>
      <c r="F339" s="249"/>
      <c r="G339" s="247"/>
      <c r="H339" s="250"/>
      <c r="I339" s="251"/>
      <c r="J339" s="251">
        <f>SUM(ROUNDDOWN(F339*I339,0))</f>
        <v>0</v>
      </c>
    </row>
    <row r="340" spans="1:13" s="11" customFormat="1" ht="27" customHeight="1" x14ac:dyDescent="0.15">
      <c r="B340" s="11">
        <v>2</v>
      </c>
      <c r="C340" s="1"/>
      <c r="D340" s="226"/>
      <c r="E340" s="226"/>
      <c r="F340" s="153"/>
      <c r="G340" s="151"/>
      <c r="H340" s="221"/>
      <c r="I340" s="181"/>
      <c r="J340" s="181">
        <f t="shared" ref="J340:J355" si="19">SUM(ROUNDDOWN(F340*I340,0))</f>
        <v>0</v>
      </c>
    </row>
    <row r="341" spans="1:13" s="11" customFormat="1" ht="27" customHeight="1" x14ac:dyDescent="0.15">
      <c r="B341" s="11">
        <v>3</v>
      </c>
      <c r="C341" s="1"/>
      <c r="D341" s="226"/>
      <c r="E341" s="226"/>
      <c r="F341" s="153"/>
      <c r="G341" s="151"/>
      <c r="H341" s="221"/>
      <c r="I341" s="181"/>
      <c r="J341" s="181">
        <f t="shared" si="19"/>
        <v>0</v>
      </c>
    </row>
    <row r="342" spans="1:13" s="11" customFormat="1" ht="27" customHeight="1" x14ac:dyDescent="0.15">
      <c r="B342" s="25">
        <v>4</v>
      </c>
      <c r="C342" s="1"/>
      <c r="D342" s="226"/>
      <c r="E342" s="226"/>
      <c r="F342" s="153"/>
      <c r="G342" s="151"/>
      <c r="H342" s="221"/>
      <c r="I342" s="181"/>
      <c r="J342" s="181">
        <f t="shared" si="19"/>
        <v>0</v>
      </c>
    </row>
    <row r="343" spans="1:13" s="11" customFormat="1" ht="27" customHeight="1" x14ac:dyDescent="0.15">
      <c r="B343" s="11">
        <v>5</v>
      </c>
      <c r="C343" s="1"/>
      <c r="D343" s="226"/>
      <c r="E343" s="226"/>
      <c r="F343" s="153"/>
      <c r="G343" s="151"/>
      <c r="H343" s="221"/>
      <c r="I343" s="181"/>
      <c r="J343" s="181">
        <f t="shared" si="19"/>
        <v>0</v>
      </c>
    </row>
    <row r="344" spans="1:13" s="11" customFormat="1" ht="27" customHeight="1" x14ac:dyDescent="0.15">
      <c r="B344" s="11">
        <v>6</v>
      </c>
      <c r="C344" s="1"/>
      <c r="D344" s="226"/>
      <c r="E344" s="226"/>
      <c r="F344" s="153"/>
      <c r="G344" s="151"/>
      <c r="H344" s="221"/>
      <c r="I344" s="181"/>
      <c r="J344" s="181">
        <f t="shared" si="19"/>
        <v>0</v>
      </c>
    </row>
    <row r="345" spans="1:13" s="11" customFormat="1" ht="27" customHeight="1" x14ac:dyDescent="0.15">
      <c r="B345" s="11">
        <v>7</v>
      </c>
      <c r="C345" s="1"/>
      <c r="D345" s="226"/>
      <c r="E345" s="226"/>
      <c r="F345" s="153"/>
      <c r="G345" s="151"/>
      <c r="H345" s="221"/>
      <c r="I345" s="181"/>
      <c r="J345" s="181">
        <f t="shared" si="19"/>
        <v>0</v>
      </c>
    </row>
    <row r="346" spans="1:13" s="11" customFormat="1" ht="27" customHeight="1" x14ac:dyDescent="0.15">
      <c r="B346" s="11">
        <v>8</v>
      </c>
      <c r="C346" s="1"/>
      <c r="D346" s="226"/>
      <c r="E346" s="226"/>
      <c r="F346" s="153"/>
      <c r="G346" s="151"/>
      <c r="H346" s="221"/>
      <c r="I346" s="181"/>
      <c r="J346" s="181">
        <f t="shared" si="19"/>
        <v>0</v>
      </c>
    </row>
    <row r="347" spans="1:13" s="11" customFormat="1" ht="27" customHeight="1" x14ac:dyDescent="0.15">
      <c r="B347" s="11">
        <v>9</v>
      </c>
      <c r="C347" s="1"/>
      <c r="D347" s="226"/>
      <c r="E347" s="226"/>
      <c r="F347" s="153"/>
      <c r="G347" s="151"/>
      <c r="H347" s="221"/>
      <c r="I347" s="181"/>
      <c r="J347" s="181">
        <f t="shared" si="19"/>
        <v>0</v>
      </c>
    </row>
    <row r="348" spans="1:13" s="11" customFormat="1" ht="27" customHeight="1" x14ac:dyDescent="0.15">
      <c r="B348" s="11">
        <v>10</v>
      </c>
      <c r="C348" s="1"/>
      <c r="D348" s="226"/>
      <c r="E348" s="226"/>
      <c r="F348" s="153"/>
      <c r="G348" s="151"/>
      <c r="H348" s="221"/>
      <c r="I348" s="181"/>
      <c r="J348" s="181">
        <f t="shared" si="19"/>
        <v>0</v>
      </c>
    </row>
    <row r="349" spans="1:13" s="11" customFormat="1" ht="27" customHeight="1" x14ac:dyDescent="0.15">
      <c r="B349" s="11">
        <v>11</v>
      </c>
      <c r="C349" s="1"/>
      <c r="D349" s="226"/>
      <c r="E349" s="226"/>
      <c r="F349" s="153"/>
      <c r="G349" s="151"/>
      <c r="H349" s="221"/>
      <c r="I349" s="181"/>
      <c r="J349" s="181">
        <f t="shared" si="19"/>
        <v>0</v>
      </c>
    </row>
    <row r="350" spans="1:13" s="11" customFormat="1" ht="27" customHeight="1" x14ac:dyDescent="0.15">
      <c r="B350" s="11">
        <v>12</v>
      </c>
      <c r="C350" s="1"/>
      <c r="D350" s="226"/>
      <c r="E350" s="226"/>
      <c r="F350" s="153"/>
      <c r="G350" s="151"/>
      <c r="H350" s="221"/>
      <c r="I350" s="181"/>
      <c r="J350" s="181">
        <f t="shared" si="19"/>
        <v>0</v>
      </c>
    </row>
    <row r="351" spans="1:13" s="11" customFormat="1" ht="27" customHeight="1" x14ac:dyDescent="0.15">
      <c r="B351" s="11">
        <v>13</v>
      </c>
      <c r="C351" s="1"/>
      <c r="D351" s="226"/>
      <c r="E351" s="226"/>
      <c r="F351" s="153"/>
      <c r="G351" s="151"/>
      <c r="H351" s="221"/>
      <c r="I351" s="181"/>
      <c r="J351" s="181">
        <f t="shared" si="19"/>
        <v>0</v>
      </c>
    </row>
    <row r="352" spans="1:13" s="11" customFormat="1" ht="27" customHeight="1" x14ac:dyDescent="0.15">
      <c r="B352" s="11">
        <v>14</v>
      </c>
      <c r="C352" s="1"/>
      <c r="D352" s="226"/>
      <c r="E352" s="226"/>
      <c r="F352" s="153"/>
      <c r="G352" s="151"/>
      <c r="H352" s="221"/>
      <c r="I352" s="181"/>
      <c r="J352" s="181">
        <f t="shared" si="19"/>
        <v>0</v>
      </c>
    </row>
    <row r="353" spans="1:13" s="11" customFormat="1" ht="27" customHeight="1" x14ac:dyDescent="0.15">
      <c r="B353" s="11">
        <v>15</v>
      </c>
      <c r="C353" s="1"/>
      <c r="D353" s="226"/>
      <c r="E353" s="226"/>
      <c r="F353" s="153"/>
      <c r="G353" s="151"/>
      <c r="H353" s="221"/>
      <c r="I353" s="181"/>
      <c r="J353" s="181">
        <f t="shared" si="19"/>
        <v>0</v>
      </c>
    </row>
    <row r="354" spans="1:13" s="11" customFormat="1" ht="27" customHeight="1" x14ac:dyDescent="0.15">
      <c r="B354" s="11">
        <v>16</v>
      </c>
      <c r="C354" s="1"/>
      <c r="D354" s="226"/>
      <c r="E354" s="226"/>
      <c r="F354" s="153"/>
      <c r="G354" s="151"/>
      <c r="H354" s="221"/>
      <c r="I354" s="181"/>
      <c r="J354" s="181">
        <f t="shared" si="19"/>
        <v>0</v>
      </c>
    </row>
    <row r="355" spans="1:13" s="11" customFormat="1" ht="27" customHeight="1" thickBot="1" x14ac:dyDescent="0.2">
      <c r="A355" s="278">
        <v>19</v>
      </c>
      <c r="B355" s="22">
        <v>17</v>
      </c>
      <c r="C355" s="26"/>
      <c r="D355" s="27"/>
      <c r="E355" s="28"/>
      <c r="F355" s="35"/>
      <c r="G355" s="27"/>
      <c r="H355" s="224"/>
      <c r="I355" s="182"/>
      <c r="J355" s="182">
        <f t="shared" si="19"/>
        <v>0</v>
      </c>
      <c r="K355" s="304"/>
      <c r="L355" s="304"/>
      <c r="M355" s="304"/>
    </row>
    <row r="356" spans="1:13" s="11" customFormat="1" ht="27" customHeight="1" thickTop="1" x14ac:dyDescent="0.15">
      <c r="A356" s="279">
        <v>20</v>
      </c>
      <c r="B356" s="11">
        <v>1</v>
      </c>
      <c r="C356" s="1"/>
      <c r="D356" s="19"/>
      <c r="E356" s="18"/>
      <c r="F356" s="249"/>
      <c r="G356" s="247"/>
      <c r="H356" s="250"/>
      <c r="I356" s="251"/>
      <c r="J356" s="251">
        <f>SUM(ROUNDDOWN(F356*I356,0))</f>
        <v>0</v>
      </c>
    </row>
    <row r="357" spans="1:13" s="11" customFormat="1" ht="27" customHeight="1" x14ac:dyDescent="0.15">
      <c r="B357" s="11">
        <v>2</v>
      </c>
      <c r="C357" s="1"/>
      <c r="D357" s="226"/>
      <c r="E357" s="226"/>
      <c r="F357" s="153"/>
      <c r="G357" s="151"/>
      <c r="H357" s="221"/>
      <c r="I357" s="181"/>
      <c r="J357" s="181">
        <f t="shared" ref="J357:J372" si="20">SUM(ROUNDDOWN(F357*I357,0))</f>
        <v>0</v>
      </c>
    </row>
    <row r="358" spans="1:13" s="11" customFormat="1" ht="27" customHeight="1" x14ac:dyDescent="0.15">
      <c r="B358" s="11">
        <v>3</v>
      </c>
      <c r="C358" s="1"/>
      <c r="D358" s="226"/>
      <c r="E358" s="226"/>
      <c r="F358" s="153"/>
      <c r="G358" s="151"/>
      <c r="H358" s="221"/>
      <c r="I358" s="181"/>
      <c r="J358" s="181">
        <f t="shared" si="20"/>
        <v>0</v>
      </c>
    </row>
    <row r="359" spans="1:13" s="11" customFormat="1" ht="27" customHeight="1" x14ac:dyDescent="0.15">
      <c r="B359" s="25">
        <v>4</v>
      </c>
      <c r="C359" s="1"/>
      <c r="D359" s="226"/>
      <c r="E359" s="226"/>
      <c r="F359" s="153"/>
      <c r="G359" s="151"/>
      <c r="H359" s="221"/>
      <c r="I359" s="181"/>
      <c r="J359" s="181">
        <f t="shared" si="20"/>
        <v>0</v>
      </c>
    </row>
    <row r="360" spans="1:13" s="11" customFormat="1" ht="27" customHeight="1" x14ac:dyDescent="0.15">
      <c r="B360" s="11">
        <v>5</v>
      </c>
      <c r="C360" s="1"/>
      <c r="D360" s="226"/>
      <c r="E360" s="226"/>
      <c r="F360" s="153"/>
      <c r="G360" s="151"/>
      <c r="H360" s="221"/>
      <c r="I360" s="181"/>
      <c r="J360" s="181">
        <f t="shared" si="20"/>
        <v>0</v>
      </c>
    </row>
    <row r="361" spans="1:13" s="11" customFormat="1" ht="27" customHeight="1" x14ac:dyDescent="0.15">
      <c r="B361" s="11">
        <v>6</v>
      </c>
      <c r="C361" s="1"/>
      <c r="D361" s="226"/>
      <c r="E361" s="226"/>
      <c r="F361" s="153"/>
      <c r="G361" s="151"/>
      <c r="H361" s="221"/>
      <c r="I361" s="181"/>
      <c r="J361" s="181">
        <f t="shared" si="20"/>
        <v>0</v>
      </c>
    </row>
    <row r="362" spans="1:13" s="11" customFormat="1" ht="27" customHeight="1" x14ac:dyDescent="0.15">
      <c r="B362" s="11">
        <v>7</v>
      </c>
      <c r="C362" s="1"/>
      <c r="D362" s="226"/>
      <c r="E362" s="226"/>
      <c r="F362" s="153"/>
      <c r="G362" s="151"/>
      <c r="H362" s="221"/>
      <c r="I362" s="181"/>
      <c r="J362" s="181">
        <f t="shared" si="20"/>
        <v>0</v>
      </c>
    </row>
    <row r="363" spans="1:13" s="11" customFormat="1" ht="27" customHeight="1" x14ac:dyDescent="0.15">
      <c r="B363" s="11">
        <v>8</v>
      </c>
      <c r="C363" s="1"/>
      <c r="D363" s="226"/>
      <c r="E363" s="226"/>
      <c r="F363" s="153"/>
      <c r="G363" s="151"/>
      <c r="H363" s="221"/>
      <c r="I363" s="181"/>
      <c r="J363" s="181">
        <f t="shared" si="20"/>
        <v>0</v>
      </c>
    </row>
    <row r="364" spans="1:13" s="11" customFormat="1" ht="27" customHeight="1" x14ac:dyDescent="0.15">
      <c r="B364" s="11">
        <v>9</v>
      </c>
      <c r="C364" s="1"/>
      <c r="D364" s="226"/>
      <c r="E364" s="226"/>
      <c r="F364" s="153"/>
      <c r="G364" s="151"/>
      <c r="H364" s="221"/>
      <c r="I364" s="181"/>
      <c r="J364" s="181">
        <f t="shared" si="20"/>
        <v>0</v>
      </c>
    </row>
    <row r="365" spans="1:13" s="11" customFormat="1" ht="27" customHeight="1" x14ac:dyDescent="0.15">
      <c r="B365" s="11">
        <v>10</v>
      </c>
      <c r="C365" s="1"/>
      <c r="D365" s="226"/>
      <c r="E365" s="226"/>
      <c r="F365" s="153"/>
      <c r="G365" s="151"/>
      <c r="H365" s="221"/>
      <c r="I365" s="181"/>
      <c r="J365" s="181">
        <f t="shared" si="20"/>
        <v>0</v>
      </c>
    </row>
    <row r="366" spans="1:13" s="11" customFormat="1" ht="27" customHeight="1" x14ac:dyDescent="0.15">
      <c r="B366" s="11">
        <v>11</v>
      </c>
      <c r="C366" s="1"/>
      <c r="D366" s="226"/>
      <c r="E366" s="226"/>
      <c r="F366" s="153"/>
      <c r="G366" s="151"/>
      <c r="H366" s="221"/>
      <c r="I366" s="181"/>
      <c r="J366" s="181">
        <f t="shared" si="20"/>
        <v>0</v>
      </c>
    </row>
    <row r="367" spans="1:13" s="11" customFormat="1" ht="27" customHeight="1" x14ac:dyDescent="0.15">
      <c r="B367" s="11">
        <v>12</v>
      </c>
      <c r="C367" s="1"/>
      <c r="D367" s="226"/>
      <c r="E367" s="226"/>
      <c r="F367" s="153"/>
      <c r="G367" s="151"/>
      <c r="H367" s="221"/>
      <c r="I367" s="181"/>
      <c r="J367" s="181">
        <f t="shared" si="20"/>
        <v>0</v>
      </c>
    </row>
    <row r="368" spans="1:13" s="11" customFormat="1" ht="27" customHeight="1" x14ac:dyDescent="0.15">
      <c r="B368" s="11">
        <v>13</v>
      </c>
      <c r="C368" s="1"/>
      <c r="D368" s="226"/>
      <c r="E368" s="226"/>
      <c r="F368" s="153"/>
      <c r="G368" s="151"/>
      <c r="H368" s="221"/>
      <c r="I368" s="181"/>
      <c r="J368" s="181">
        <f t="shared" si="20"/>
        <v>0</v>
      </c>
    </row>
    <row r="369" spans="1:13" s="11" customFormat="1" ht="27" customHeight="1" x14ac:dyDescent="0.15">
      <c r="B369" s="11">
        <v>14</v>
      </c>
      <c r="C369" s="1"/>
      <c r="D369" s="226"/>
      <c r="E369" s="226"/>
      <c r="F369" s="153"/>
      <c r="G369" s="151"/>
      <c r="H369" s="221"/>
      <c r="I369" s="181"/>
      <c r="J369" s="181">
        <f t="shared" si="20"/>
        <v>0</v>
      </c>
    </row>
    <row r="370" spans="1:13" s="11" customFormat="1" ht="27" customHeight="1" x14ac:dyDescent="0.15">
      <c r="B370" s="11">
        <v>15</v>
      </c>
      <c r="C370" s="1"/>
      <c r="D370" s="226"/>
      <c r="E370" s="226"/>
      <c r="F370" s="153"/>
      <c r="G370" s="151"/>
      <c r="H370" s="221"/>
      <c r="I370" s="181"/>
      <c r="J370" s="181">
        <f t="shared" si="20"/>
        <v>0</v>
      </c>
    </row>
    <row r="371" spans="1:13" s="11" customFormat="1" ht="27" customHeight="1" x14ac:dyDescent="0.15">
      <c r="B371" s="11">
        <v>16</v>
      </c>
      <c r="C371" s="1"/>
      <c r="D371" s="226"/>
      <c r="E371" s="226"/>
      <c r="F371" s="153"/>
      <c r="G371" s="151"/>
      <c r="H371" s="221"/>
      <c r="I371" s="181"/>
      <c r="J371" s="181">
        <f t="shared" si="20"/>
        <v>0</v>
      </c>
    </row>
    <row r="372" spans="1:13" s="11" customFormat="1" ht="27" customHeight="1" thickBot="1" x14ac:dyDescent="0.2">
      <c r="A372" s="278">
        <v>20</v>
      </c>
      <c r="B372" s="22">
        <v>17</v>
      </c>
      <c r="C372" s="26"/>
      <c r="D372" s="27"/>
      <c r="E372" s="28"/>
      <c r="F372" s="35"/>
      <c r="G372" s="27"/>
      <c r="H372" s="224"/>
      <c r="I372" s="182"/>
      <c r="J372" s="182">
        <f t="shared" si="20"/>
        <v>0</v>
      </c>
      <c r="K372" s="304"/>
      <c r="L372" s="304"/>
      <c r="M372" s="304"/>
    </row>
    <row r="373" spans="1:13" s="11" customFormat="1" ht="27" customHeight="1" thickTop="1" x14ac:dyDescent="0.15">
      <c r="A373" s="279">
        <v>21</v>
      </c>
      <c r="B373" s="11">
        <v>1</v>
      </c>
      <c r="C373" s="1"/>
      <c r="D373" s="19"/>
      <c r="E373" s="18"/>
      <c r="F373" s="249"/>
      <c r="G373" s="247"/>
      <c r="H373" s="250"/>
      <c r="I373" s="251"/>
      <c r="J373" s="251">
        <f>SUM(ROUNDDOWN(F373*I373,0))</f>
        <v>0</v>
      </c>
    </row>
    <row r="374" spans="1:13" s="11" customFormat="1" ht="27" customHeight="1" x14ac:dyDescent="0.15">
      <c r="B374" s="11">
        <v>2</v>
      </c>
      <c r="C374" s="1"/>
      <c r="D374" s="226"/>
      <c r="E374" s="226"/>
      <c r="F374" s="153"/>
      <c r="G374" s="151"/>
      <c r="H374" s="221"/>
      <c r="I374" s="181"/>
      <c r="J374" s="181">
        <f t="shared" ref="J374:J389" si="21">SUM(ROUNDDOWN(F374*I374,0))</f>
        <v>0</v>
      </c>
    </row>
    <row r="375" spans="1:13" s="11" customFormat="1" ht="27" customHeight="1" x14ac:dyDescent="0.15">
      <c r="B375" s="11">
        <v>3</v>
      </c>
      <c r="C375" s="1"/>
      <c r="D375" s="226"/>
      <c r="E375" s="226"/>
      <c r="F375" s="153"/>
      <c r="G375" s="151"/>
      <c r="H375" s="221"/>
      <c r="I375" s="181"/>
      <c r="J375" s="181">
        <f t="shared" si="21"/>
        <v>0</v>
      </c>
    </row>
    <row r="376" spans="1:13" s="11" customFormat="1" ht="27" customHeight="1" x14ac:dyDescent="0.15">
      <c r="B376" s="25">
        <v>4</v>
      </c>
      <c r="C376" s="1"/>
      <c r="D376" s="226"/>
      <c r="E376" s="226"/>
      <c r="F376" s="153"/>
      <c r="G376" s="151"/>
      <c r="H376" s="221"/>
      <c r="I376" s="181"/>
      <c r="J376" s="181">
        <f t="shared" si="21"/>
        <v>0</v>
      </c>
    </row>
    <row r="377" spans="1:13" s="11" customFormat="1" ht="27" customHeight="1" x14ac:dyDescent="0.15">
      <c r="B377" s="11">
        <v>5</v>
      </c>
      <c r="C377" s="1"/>
      <c r="D377" s="226"/>
      <c r="E377" s="226"/>
      <c r="F377" s="153"/>
      <c r="G377" s="151"/>
      <c r="H377" s="221"/>
      <c r="I377" s="181"/>
      <c r="J377" s="181">
        <f t="shared" si="21"/>
        <v>0</v>
      </c>
    </row>
    <row r="378" spans="1:13" s="11" customFormat="1" ht="27" customHeight="1" x14ac:dyDescent="0.15">
      <c r="B378" s="11">
        <v>6</v>
      </c>
      <c r="C378" s="1"/>
      <c r="D378" s="226"/>
      <c r="E378" s="226"/>
      <c r="F378" s="153"/>
      <c r="G378" s="151"/>
      <c r="H378" s="221"/>
      <c r="I378" s="181"/>
      <c r="J378" s="181">
        <f t="shared" si="21"/>
        <v>0</v>
      </c>
    </row>
    <row r="379" spans="1:13" s="11" customFormat="1" ht="27" customHeight="1" x14ac:dyDescent="0.15">
      <c r="B379" s="11">
        <v>7</v>
      </c>
      <c r="C379" s="1"/>
      <c r="D379" s="226"/>
      <c r="E379" s="226"/>
      <c r="F379" s="153"/>
      <c r="G379" s="151"/>
      <c r="H379" s="221"/>
      <c r="I379" s="181"/>
      <c r="J379" s="181">
        <f t="shared" si="21"/>
        <v>0</v>
      </c>
    </row>
    <row r="380" spans="1:13" s="11" customFormat="1" ht="27" customHeight="1" x14ac:dyDescent="0.15">
      <c r="B380" s="11">
        <v>8</v>
      </c>
      <c r="C380" s="1"/>
      <c r="D380" s="226"/>
      <c r="E380" s="226"/>
      <c r="F380" s="153"/>
      <c r="G380" s="151"/>
      <c r="H380" s="221"/>
      <c r="I380" s="181"/>
      <c r="J380" s="181">
        <f t="shared" si="21"/>
        <v>0</v>
      </c>
    </row>
    <row r="381" spans="1:13" s="11" customFormat="1" ht="27" customHeight="1" x14ac:dyDescent="0.15">
      <c r="B381" s="11">
        <v>9</v>
      </c>
      <c r="C381" s="1"/>
      <c r="D381" s="226"/>
      <c r="E381" s="226"/>
      <c r="F381" s="153"/>
      <c r="G381" s="151"/>
      <c r="H381" s="221"/>
      <c r="I381" s="181"/>
      <c r="J381" s="181">
        <f t="shared" si="21"/>
        <v>0</v>
      </c>
    </row>
    <row r="382" spans="1:13" s="11" customFormat="1" ht="27" customHeight="1" x14ac:dyDescent="0.15">
      <c r="B382" s="11">
        <v>10</v>
      </c>
      <c r="C382" s="1"/>
      <c r="D382" s="226"/>
      <c r="E382" s="226"/>
      <c r="F382" s="153"/>
      <c r="G382" s="151"/>
      <c r="H382" s="221"/>
      <c r="I382" s="181"/>
      <c r="J382" s="181">
        <f t="shared" si="21"/>
        <v>0</v>
      </c>
    </row>
    <row r="383" spans="1:13" s="11" customFormat="1" ht="27" customHeight="1" x14ac:dyDescent="0.15">
      <c r="B383" s="11">
        <v>11</v>
      </c>
      <c r="C383" s="1"/>
      <c r="D383" s="226"/>
      <c r="E383" s="226"/>
      <c r="F383" s="153"/>
      <c r="G383" s="151"/>
      <c r="H383" s="221"/>
      <c r="I383" s="181"/>
      <c r="J383" s="181">
        <f t="shared" si="21"/>
        <v>0</v>
      </c>
    </row>
    <row r="384" spans="1:13" s="11" customFormat="1" ht="27" customHeight="1" x14ac:dyDescent="0.15">
      <c r="B384" s="11">
        <v>12</v>
      </c>
      <c r="C384" s="1"/>
      <c r="D384" s="226"/>
      <c r="E384" s="226"/>
      <c r="F384" s="153"/>
      <c r="G384" s="151"/>
      <c r="H384" s="221"/>
      <c r="I384" s="181"/>
      <c r="J384" s="181">
        <f t="shared" si="21"/>
        <v>0</v>
      </c>
    </row>
    <row r="385" spans="1:13" s="11" customFormat="1" ht="27" customHeight="1" x14ac:dyDescent="0.15">
      <c r="B385" s="11">
        <v>13</v>
      </c>
      <c r="C385" s="1"/>
      <c r="D385" s="226"/>
      <c r="E385" s="226"/>
      <c r="F385" s="153"/>
      <c r="G385" s="151"/>
      <c r="H385" s="221"/>
      <c r="I385" s="181"/>
      <c r="J385" s="181">
        <f t="shared" si="21"/>
        <v>0</v>
      </c>
    </row>
    <row r="386" spans="1:13" s="11" customFormat="1" ht="27" customHeight="1" x14ac:dyDescent="0.15">
      <c r="B386" s="11">
        <v>14</v>
      </c>
      <c r="C386" s="1"/>
      <c r="D386" s="226"/>
      <c r="E386" s="226"/>
      <c r="F386" s="153"/>
      <c r="G386" s="151"/>
      <c r="H386" s="221"/>
      <c r="I386" s="181"/>
      <c r="J386" s="181">
        <f t="shared" si="21"/>
        <v>0</v>
      </c>
    </row>
    <row r="387" spans="1:13" s="11" customFormat="1" ht="27" customHeight="1" x14ac:dyDescent="0.15">
      <c r="B387" s="11">
        <v>15</v>
      </c>
      <c r="C387" s="1"/>
      <c r="D387" s="226"/>
      <c r="E387" s="226"/>
      <c r="F387" s="153"/>
      <c r="G387" s="151"/>
      <c r="H387" s="221"/>
      <c r="I387" s="181"/>
      <c r="J387" s="181">
        <f t="shared" si="21"/>
        <v>0</v>
      </c>
    </row>
    <row r="388" spans="1:13" s="11" customFormat="1" ht="27" customHeight="1" x14ac:dyDescent="0.15">
      <c r="B388" s="11">
        <v>16</v>
      </c>
      <c r="C388" s="1"/>
      <c r="D388" s="226"/>
      <c r="E388" s="226"/>
      <c r="F388" s="153"/>
      <c r="G388" s="151"/>
      <c r="H388" s="221"/>
      <c r="I388" s="181"/>
      <c r="J388" s="181">
        <f t="shared" si="21"/>
        <v>0</v>
      </c>
    </row>
    <row r="389" spans="1:13" s="11" customFormat="1" ht="27" customHeight="1" thickBot="1" x14ac:dyDescent="0.2">
      <c r="A389" s="278">
        <v>21</v>
      </c>
      <c r="B389" s="22">
        <v>17</v>
      </c>
      <c r="C389" s="26"/>
      <c r="D389" s="27"/>
      <c r="E389" s="28"/>
      <c r="F389" s="35"/>
      <c r="G389" s="27"/>
      <c r="H389" s="224"/>
      <c r="I389" s="182"/>
      <c r="J389" s="182">
        <f t="shared" si="21"/>
        <v>0</v>
      </c>
      <c r="K389" s="304"/>
      <c r="L389" s="304"/>
      <c r="M389" s="304"/>
    </row>
    <row r="390" spans="1:13" s="11" customFormat="1" ht="27" customHeight="1" thickTop="1" x14ac:dyDescent="0.15">
      <c r="A390" s="279">
        <v>22</v>
      </c>
      <c r="B390" s="11">
        <v>1</v>
      </c>
      <c r="C390" s="1"/>
      <c r="D390" s="19"/>
      <c r="E390" s="18"/>
      <c r="F390" s="249"/>
      <c r="G390" s="247"/>
      <c r="H390" s="250"/>
      <c r="I390" s="251"/>
      <c r="J390" s="251">
        <f>SUM(ROUNDDOWN(F390*I390,0))</f>
        <v>0</v>
      </c>
    </row>
    <row r="391" spans="1:13" s="11" customFormat="1" ht="27" customHeight="1" x14ac:dyDescent="0.15">
      <c r="B391" s="11">
        <v>2</v>
      </c>
      <c r="C391" s="1"/>
      <c r="D391" s="226"/>
      <c r="E391" s="226"/>
      <c r="F391" s="153"/>
      <c r="G391" s="151"/>
      <c r="H391" s="221"/>
      <c r="I391" s="181"/>
      <c r="J391" s="181">
        <f t="shared" ref="J391:J406" si="22">SUM(ROUNDDOWN(F391*I391,0))</f>
        <v>0</v>
      </c>
    </row>
    <row r="392" spans="1:13" s="11" customFormat="1" ht="27" customHeight="1" x14ac:dyDescent="0.15">
      <c r="B392" s="11">
        <v>3</v>
      </c>
      <c r="C392" s="1"/>
      <c r="D392" s="226"/>
      <c r="E392" s="226"/>
      <c r="F392" s="153"/>
      <c r="G392" s="151"/>
      <c r="H392" s="221"/>
      <c r="I392" s="181"/>
      <c r="J392" s="181">
        <f t="shared" si="22"/>
        <v>0</v>
      </c>
    </row>
    <row r="393" spans="1:13" s="11" customFormat="1" ht="27" customHeight="1" x14ac:dyDescent="0.15">
      <c r="B393" s="25">
        <v>4</v>
      </c>
      <c r="C393" s="1"/>
      <c r="D393" s="226"/>
      <c r="E393" s="226"/>
      <c r="F393" s="153"/>
      <c r="G393" s="151"/>
      <c r="H393" s="221"/>
      <c r="I393" s="181"/>
      <c r="J393" s="181">
        <f t="shared" si="22"/>
        <v>0</v>
      </c>
    </row>
    <row r="394" spans="1:13" s="11" customFormat="1" ht="27" customHeight="1" x14ac:dyDescent="0.15">
      <c r="B394" s="11">
        <v>5</v>
      </c>
      <c r="C394" s="1"/>
      <c r="D394" s="226"/>
      <c r="E394" s="226"/>
      <c r="F394" s="153"/>
      <c r="G394" s="151"/>
      <c r="H394" s="221"/>
      <c r="I394" s="181"/>
      <c r="J394" s="181">
        <f t="shared" si="22"/>
        <v>0</v>
      </c>
    </row>
    <row r="395" spans="1:13" s="11" customFormat="1" ht="27" customHeight="1" x14ac:dyDescent="0.15">
      <c r="B395" s="11">
        <v>6</v>
      </c>
      <c r="C395" s="1"/>
      <c r="D395" s="226"/>
      <c r="E395" s="226"/>
      <c r="F395" s="153"/>
      <c r="G395" s="151"/>
      <c r="H395" s="221"/>
      <c r="I395" s="181"/>
      <c r="J395" s="181">
        <f t="shared" si="22"/>
        <v>0</v>
      </c>
    </row>
    <row r="396" spans="1:13" s="11" customFormat="1" ht="27" customHeight="1" x14ac:dyDescent="0.15">
      <c r="B396" s="11">
        <v>7</v>
      </c>
      <c r="C396" s="1"/>
      <c r="D396" s="226"/>
      <c r="E396" s="226"/>
      <c r="F396" s="153"/>
      <c r="G396" s="151"/>
      <c r="H396" s="221"/>
      <c r="I396" s="181"/>
      <c r="J396" s="181">
        <f t="shared" si="22"/>
        <v>0</v>
      </c>
    </row>
    <row r="397" spans="1:13" s="11" customFormat="1" ht="27" customHeight="1" x14ac:dyDescent="0.15">
      <c r="B397" s="11">
        <v>8</v>
      </c>
      <c r="C397" s="1"/>
      <c r="D397" s="226"/>
      <c r="E397" s="226"/>
      <c r="F397" s="153"/>
      <c r="G397" s="151"/>
      <c r="H397" s="221"/>
      <c r="I397" s="181"/>
      <c r="J397" s="181">
        <f t="shared" si="22"/>
        <v>0</v>
      </c>
    </row>
    <row r="398" spans="1:13" s="11" customFormat="1" ht="27" customHeight="1" x14ac:dyDescent="0.15">
      <c r="B398" s="11">
        <v>9</v>
      </c>
      <c r="C398" s="1"/>
      <c r="D398" s="226"/>
      <c r="E398" s="226"/>
      <c r="F398" s="153"/>
      <c r="G398" s="151"/>
      <c r="H398" s="221"/>
      <c r="I398" s="181"/>
      <c r="J398" s="181">
        <f t="shared" si="22"/>
        <v>0</v>
      </c>
    </row>
    <row r="399" spans="1:13" s="11" customFormat="1" ht="27" customHeight="1" x14ac:dyDescent="0.15">
      <c r="B399" s="11">
        <v>10</v>
      </c>
      <c r="C399" s="1"/>
      <c r="D399" s="226"/>
      <c r="E399" s="226"/>
      <c r="F399" s="153"/>
      <c r="G399" s="151"/>
      <c r="H399" s="221"/>
      <c r="I399" s="181"/>
      <c r="J399" s="181">
        <f t="shared" si="22"/>
        <v>0</v>
      </c>
    </row>
    <row r="400" spans="1:13" s="11" customFormat="1" ht="27" customHeight="1" x14ac:dyDescent="0.15">
      <c r="B400" s="11">
        <v>11</v>
      </c>
      <c r="C400" s="1"/>
      <c r="D400" s="226"/>
      <c r="E400" s="226"/>
      <c r="F400" s="153"/>
      <c r="G400" s="151"/>
      <c r="H400" s="221"/>
      <c r="I400" s="181"/>
      <c r="J400" s="181">
        <f t="shared" si="22"/>
        <v>0</v>
      </c>
    </row>
    <row r="401" spans="1:13" s="11" customFormat="1" ht="27" customHeight="1" x14ac:dyDescent="0.15">
      <c r="B401" s="11">
        <v>12</v>
      </c>
      <c r="C401" s="1"/>
      <c r="D401" s="226"/>
      <c r="E401" s="226"/>
      <c r="F401" s="153"/>
      <c r="G401" s="151"/>
      <c r="H401" s="221"/>
      <c r="I401" s="181"/>
      <c r="J401" s="181">
        <f t="shared" si="22"/>
        <v>0</v>
      </c>
    </row>
    <row r="402" spans="1:13" s="11" customFormat="1" ht="27" customHeight="1" x14ac:dyDescent="0.15">
      <c r="B402" s="11">
        <v>13</v>
      </c>
      <c r="C402" s="1"/>
      <c r="D402" s="226"/>
      <c r="E402" s="226"/>
      <c r="F402" s="153"/>
      <c r="G402" s="151"/>
      <c r="H402" s="221"/>
      <c r="I402" s="181"/>
      <c r="J402" s="181">
        <f t="shared" si="22"/>
        <v>0</v>
      </c>
    </row>
    <row r="403" spans="1:13" s="11" customFormat="1" ht="27" customHeight="1" x14ac:dyDescent="0.15">
      <c r="B403" s="11">
        <v>14</v>
      </c>
      <c r="C403" s="1"/>
      <c r="D403" s="226"/>
      <c r="E403" s="226"/>
      <c r="F403" s="153"/>
      <c r="G403" s="151"/>
      <c r="H403" s="221"/>
      <c r="I403" s="181"/>
      <c r="J403" s="181">
        <f t="shared" si="22"/>
        <v>0</v>
      </c>
    </row>
    <row r="404" spans="1:13" s="11" customFormat="1" ht="27" customHeight="1" x14ac:dyDescent="0.15">
      <c r="B404" s="11">
        <v>15</v>
      </c>
      <c r="C404" s="1"/>
      <c r="D404" s="226"/>
      <c r="E404" s="226"/>
      <c r="F404" s="153"/>
      <c r="G404" s="151"/>
      <c r="H404" s="221"/>
      <c r="I404" s="181"/>
      <c r="J404" s="181">
        <f t="shared" si="22"/>
        <v>0</v>
      </c>
    </row>
    <row r="405" spans="1:13" s="11" customFormat="1" ht="27" customHeight="1" x14ac:dyDescent="0.15">
      <c r="B405" s="11">
        <v>16</v>
      </c>
      <c r="C405" s="1"/>
      <c r="D405" s="226"/>
      <c r="E405" s="226"/>
      <c r="F405" s="153"/>
      <c r="G405" s="151"/>
      <c r="H405" s="221"/>
      <c r="I405" s="181"/>
      <c r="J405" s="181">
        <f t="shared" si="22"/>
        <v>0</v>
      </c>
    </row>
    <row r="406" spans="1:13" s="11" customFormat="1" ht="27" customHeight="1" thickBot="1" x14ac:dyDescent="0.2">
      <c r="A406" s="278">
        <v>22</v>
      </c>
      <c r="B406" s="22">
        <v>17</v>
      </c>
      <c r="C406" s="26"/>
      <c r="D406" s="27"/>
      <c r="E406" s="28"/>
      <c r="F406" s="35"/>
      <c r="G406" s="27"/>
      <c r="H406" s="224"/>
      <c r="I406" s="182"/>
      <c r="J406" s="182">
        <f t="shared" si="22"/>
        <v>0</v>
      </c>
      <c r="K406" s="304"/>
      <c r="L406" s="304"/>
      <c r="M406" s="304"/>
    </row>
    <row r="407" spans="1:13" s="11" customFormat="1" ht="27" customHeight="1" thickTop="1" x14ac:dyDescent="0.15">
      <c r="A407" s="279">
        <v>23</v>
      </c>
      <c r="B407" s="11">
        <v>1</v>
      </c>
      <c r="C407" s="1"/>
      <c r="D407" s="19"/>
      <c r="E407" s="18"/>
      <c r="F407" s="249"/>
      <c r="G407" s="247"/>
      <c r="H407" s="250"/>
      <c r="I407" s="251"/>
      <c r="J407" s="251">
        <f>SUM(ROUNDDOWN(F407*I407,0))</f>
        <v>0</v>
      </c>
    </row>
    <row r="408" spans="1:13" s="11" customFormat="1" ht="27" customHeight="1" x14ac:dyDescent="0.15">
      <c r="B408" s="11">
        <v>2</v>
      </c>
      <c r="C408" s="1"/>
      <c r="D408" s="226"/>
      <c r="E408" s="226"/>
      <c r="F408" s="153"/>
      <c r="G408" s="151"/>
      <c r="H408" s="221"/>
      <c r="I408" s="181"/>
      <c r="J408" s="181">
        <f t="shared" ref="J408:J423" si="23">SUM(ROUNDDOWN(F408*I408,0))</f>
        <v>0</v>
      </c>
    </row>
    <row r="409" spans="1:13" s="11" customFormat="1" ht="27" customHeight="1" x14ac:dyDescent="0.15">
      <c r="B409" s="11">
        <v>3</v>
      </c>
      <c r="C409" s="1"/>
      <c r="D409" s="226"/>
      <c r="E409" s="226"/>
      <c r="F409" s="153"/>
      <c r="G409" s="151"/>
      <c r="H409" s="221"/>
      <c r="I409" s="181"/>
      <c r="J409" s="181">
        <f t="shared" si="23"/>
        <v>0</v>
      </c>
    </row>
    <row r="410" spans="1:13" s="11" customFormat="1" ht="27" customHeight="1" x14ac:dyDescent="0.15">
      <c r="B410" s="25">
        <v>4</v>
      </c>
      <c r="C410" s="1"/>
      <c r="D410" s="226"/>
      <c r="E410" s="226"/>
      <c r="F410" s="153"/>
      <c r="G410" s="151"/>
      <c r="H410" s="221"/>
      <c r="I410" s="181"/>
      <c r="J410" s="181">
        <f t="shared" si="23"/>
        <v>0</v>
      </c>
    </row>
    <row r="411" spans="1:13" s="11" customFormat="1" ht="27" customHeight="1" x14ac:dyDescent="0.15">
      <c r="B411" s="11">
        <v>5</v>
      </c>
      <c r="C411" s="1"/>
      <c r="D411" s="226"/>
      <c r="E411" s="226"/>
      <c r="F411" s="153"/>
      <c r="G411" s="151"/>
      <c r="H411" s="221"/>
      <c r="I411" s="181"/>
      <c r="J411" s="181">
        <f t="shared" si="23"/>
        <v>0</v>
      </c>
    </row>
    <row r="412" spans="1:13" s="11" customFormat="1" ht="27" customHeight="1" x14ac:dyDescent="0.15">
      <c r="B412" s="11">
        <v>6</v>
      </c>
      <c r="C412" s="1"/>
      <c r="D412" s="226"/>
      <c r="E412" s="226"/>
      <c r="F412" s="153"/>
      <c r="G412" s="151"/>
      <c r="H412" s="221"/>
      <c r="I412" s="181"/>
      <c r="J412" s="181">
        <f t="shared" si="23"/>
        <v>0</v>
      </c>
    </row>
    <row r="413" spans="1:13" s="11" customFormat="1" ht="27" customHeight="1" x14ac:dyDescent="0.15">
      <c r="B413" s="11">
        <v>7</v>
      </c>
      <c r="C413" s="1"/>
      <c r="D413" s="226"/>
      <c r="E413" s="226"/>
      <c r="F413" s="153"/>
      <c r="G413" s="151"/>
      <c r="H413" s="221"/>
      <c r="I413" s="181"/>
      <c r="J413" s="181">
        <f t="shared" si="23"/>
        <v>0</v>
      </c>
    </row>
    <row r="414" spans="1:13" s="11" customFormat="1" ht="27" customHeight="1" x14ac:dyDescent="0.15">
      <c r="B414" s="11">
        <v>8</v>
      </c>
      <c r="C414" s="1"/>
      <c r="D414" s="226"/>
      <c r="E414" s="226"/>
      <c r="F414" s="153"/>
      <c r="G414" s="151"/>
      <c r="H414" s="221"/>
      <c r="I414" s="181"/>
      <c r="J414" s="181">
        <f t="shared" si="23"/>
        <v>0</v>
      </c>
    </row>
    <row r="415" spans="1:13" s="11" customFormat="1" ht="27" customHeight="1" x14ac:dyDescent="0.15">
      <c r="B415" s="11">
        <v>9</v>
      </c>
      <c r="C415" s="1"/>
      <c r="D415" s="226"/>
      <c r="E415" s="226"/>
      <c r="F415" s="153"/>
      <c r="G415" s="151"/>
      <c r="H415" s="221"/>
      <c r="I415" s="181"/>
      <c r="J415" s="181">
        <f t="shared" si="23"/>
        <v>0</v>
      </c>
    </row>
    <row r="416" spans="1:13" s="11" customFormat="1" ht="27" customHeight="1" x14ac:dyDescent="0.15">
      <c r="B416" s="11">
        <v>10</v>
      </c>
      <c r="C416" s="1"/>
      <c r="D416" s="226"/>
      <c r="E416" s="226"/>
      <c r="F416" s="153"/>
      <c r="G416" s="151"/>
      <c r="H416" s="221"/>
      <c r="I416" s="181"/>
      <c r="J416" s="181">
        <f t="shared" si="23"/>
        <v>0</v>
      </c>
    </row>
    <row r="417" spans="1:13" s="11" customFormat="1" ht="27" customHeight="1" x14ac:dyDescent="0.15">
      <c r="B417" s="11">
        <v>11</v>
      </c>
      <c r="C417" s="1"/>
      <c r="D417" s="226"/>
      <c r="E417" s="226"/>
      <c r="F417" s="153"/>
      <c r="G417" s="151"/>
      <c r="H417" s="221"/>
      <c r="I417" s="181"/>
      <c r="J417" s="181">
        <f t="shared" si="23"/>
        <v>0</v>
      </c>
    </row>
    <row r="418" spans="1:13" s="11" customFormat="1" ht="27" customHeight="1" x14ac:dyDescent="0.15">
      <c r="B418" s="11">
        <v>12</v>
      </c>
      <c r="C418" s="1"/>
      <c r="D418" s="226"/>
      <c r="E418" s="226"/>
      <c r="F418" s="153"/>
      <c r="G418" s="151"/>
      <c r="H418" s="221"/>
      <c r="I418" s="181"/>
      <c r="J418" s="181">
        <f t="shared" si="23"/>
        <v>0</v>
      </c>
    </row>
    <row r="419" spans="1:13" s="11" customFormat="1" ht="27" customHeight="1" x14ac:dyDescent="0.15">
      <c r="B419" s="11">
        <v>13</v>
      </c>
      <c r="C419" s="1"/>
      <c r="D419" s="226"/>
      <c r="E419" s="226"/>
      <c r="F419" s="153"/>
      <c r="G419" s="151"/>
      <c r="H419" s="221"/>
      <c r="I419" s="181"/>
      <c r="J419" s="181">
        <f t="shared" si="23"/>
        <v>0</v>
      </c>
    </row>
    <row r="420" spans="1:13" s="11" customFormat="1" ht="27" customHeight="1" x14ac:dyDescent="0.15">
      <c r="B420" s="11">
        <v>14</v>
      </c>
      <c r="C420" s="1"/>
      <c r="D420" s="226"/>
      <c r="E420" s="226"/>
      <c r="F420" s="153"/>
      <c r="G420" s="151"/>
      <c r="H420" s="221"/>
      <c r="I420" s="181"/>
      <c r="J420" s="181">
        <f t="shared" si="23"/>
        <v>0</v>
      </c>
    </row>
    <row r="421" spans="1:13" s="11" customFormat="1" ht="27" customHeight="1" x14ac:dyDescent="0.15">
      <c r="B421" s="11">
        <v>15</v>
      </c>
      <c r="C421" s="1"/>
      <c r="D421" s="226"/>
      <c r="E421" s="226"/>
      <c r="F421" s="153"/>
      <c r="G421" s="151"/>
      <c r="H421" s="221"/>
      <c r="I421" s="181"/>
      <c r="J421" s="181">
        <f t="shared" si="23"/>
        <v>0</v>
      </c>
    </row>
    <row r="422" spans="1:13" s="11" customFormat="1" ht="27" customHeight="1" x14ac:dyDescent="0.15">
      <c r="B422" s="11">
        <v>16</v>
      </c>
      <c r="C422" s="1"/>
      <c r="D422" s="226"/>
      <c r="E422" s="226"/>
      <c r="F422" s="153"/>
      <c r="G422" s="151"/>
      <c r="H422" s="221"/>
      <c r="I422" s="181"/>
      <c r="J422" s="181">
        <f t="shared" si="23"/>
        <v>0</v>
      </c>
    </row>
    <row r="423" spans="1:13" s="11" customFormat="1" ht="27" customHeight="1" thickBot="1" x14ac:dyDescent="0.2">
      <c r="A423" s="278">
        <v>23</v>
      </c>
      <c r="B423" s="22">
        <v>17</v>
      </c>
      <c r="C423" s="26"/>
      <c r="D423" s="27"/>
      <c r="E423" s="28"/>
      <c r="F423" s="35"/>
      <c r="G423" s="27"/>
      <c r="H423" s="224"/>
      <c r="I423" s="182"/>
      <c r="J423" s="182">
        <f t="shared" si="23"/>
        <v>0</v>
      </c>
      <c r="K423" s="304"/>
      <c r="L423" s="304"/>
      <c r="M423" s="304"/>
    </row>
    <row r="424" spans="1:13" s="11" customFormat="1" ht="27" customHeight="1" thickTop="1" x14ac:dyDescent="0.15">
      <c r="A424" s="279">
        <v>24</v>
      </c>
      <c r="B424" s="11">
        <v>1</v>
      </c>
      <c r="C424" s="1"/>
      <c r="D424" s="19"/>
      <c r="E424" s="18"/>
      <c r="F424" s="249"/>
      <c r="G424" s="247"/>
      <c r="H424" s="250"/>
      <c r="I424" s="251"/>
      <c r="J424" s="251">
        <f>SUM(ROUNDDOWN(F424*I424,0))</f>
        <v>0</v>
      </c>
    </row>
    <row r="425" spans="1:13" s="11" customFormat="1" ht="27" customHeight="1" x14ac:dyDescent="0.15">
      <c r="B425" s="11">
        <v>2</v>
      </c>
      <c r="C425" s="1"/>
      <c r="D425" s="226"/>
      <c r="E425" s="226"/>
      <c r="F425" s="153"/>
      <c r="G425" s="151"/>
      <c r="H425" s="221"/>
      <c r="I425" s="181"/>
      <c r="J425" s="181">
        <f t="shared" ref="J425:J440" si="24">SUM(ROUNDDOWN(F425*I425,0))</f>
        <v>0</v>
      </c>
    </row>
    <row r="426" spans="1:13" s="11" customFormat="1" ht="27" customHeight="1" x14ac:dyDescent="0.15">
      <c r="B426" s="11">
        <v>3</v>
      </c>
      <c r="C426" s="1"/>
      <c r="D426" s="226"/>
      <c r="E426" s="226"/>
      <c r="F426" s="153"/>
      <c r="G426" s="151"/>
      <c r="H426" s="221"/>
      <c r="I426" s="181"/>
      <c r="J426" s="181">
        <f t="shared" si="24"/>
        <v>0</v>
      </c>
    </row>
    <row r="427" spans="1:13" s="11" customFormat="1" ht="27" customHeight="1" x14ac:dyDescent="0.15">
      <c r="B427" s="25">
        <v>4</v>
      </c>
      <c r="C427" s="1"/>
      <c r="D427" s="226"/>
      <c r="E427" s="226"/>
      <c r="F427" s="153"/>
      <c r="G427" s="151"/>
      <c r="H427" s="221"/>
      <c r="I427" s="181"/>
      <c r="J427" s="181">
        <f t="shared" si="24"/>
        <v>0</v>
      </c>
    </row>
    <row r="428" spans="1:13" s="11" customFormat="1" ht="27" customHeight="1" x14ac:dyDescent="0.15">
      <c r="B428" s="11">
        <v>5</v>
      </c>
      <c r="C428" s="1"/>
      <c r="D428" s="226"/>
      <c r="E428" s="226"/>
      <c r="F428" s="153"/>
      <c r="G428" s="151"/>
      <c r="H428" s="221"/>
      <c r="I428" s="181"/>
      <c r="J428" s="181">
        <f t="shared" si="24"/>
        <v>0</v>
      </c>
    </row>
    <row r="429" spans="1:13" s="11" customFormat="1" ht="27" customHeight="1" x14ac:dyDescent="0.15">
      <c r="B429" s="11">
        <v>6</v>
      </c>
      <c r="C429" s="1"/>
      <c r="D429" s="226"/>
      <c r="E429" s="226"/>
      <c r="F429" s="153"/>
      <c r="G429" s="151"/>
      <c r="H429" s="221"/>
      <c r="I429" s="181"/>
      <c r="J429" s="181">
        <f t="shared" si="24"/>
        <v>0</v>
      </c>
    </row>
    <row r="430" spans="1:13" s="11" customFormat="1" ht="27" customHeight="1" x14ac:dyDescent="0.15">
      <c r="B430" s="11">
        <v>7</v>
      </c>
      <c r="C430" s="1"/>
      <c r="D430" s="226"/>
      <c r="E430" s="226"/>
      <c r="F430" s="153"/>
      <c r="G430" s="151"/>
      <c r="H430" s="221"/>
      <c r="I430" s="181"/>
      <c r="J430" s="181">
        <f t="shared" si="24"/>
        <v>0</v>
      </c>
    </row>
    <row r="431" spans="1:13" s="11" customFormat="1" ht="27" customHeight="1" x14ac:dyDescent="0.15">
      <c r="B431" s="11">
        <v>8</v>
      </c>
      <c r="C431" s="1"/>
      <c r="D431" s="226"/>
      <c r="E431" s="226"/>
      <c r="F431" s="153"/>
      <c r="G431" s="151"/>
      <c r="H431" s="221"/>
      <c r="I431" s="181"/>
      <c r="J431" s="181">
        <f t="shared" si="24"/>
        <v>0</v>
      </c>
    </row>
    <row r="432" spans="1:13" s="11" customFormat="1" ht="27" customHeight="1" x14ac:dyDescent="0.15">
      <c r="B432" s="11">
        <v>9</v>
      </c>
      <c r="C432" s="1"/>
      <c r="D432" s="226"/>
      <c r="E432" s="226"/>
      <c r="F432" s="153"/>
      <c r="G432" s="151"/>
      <c r="H432" s="221"/>
      <c r="I432" s="181"/>
      <c r="J432" s="181">
        <f t="shared" si="24"/>
        <v>0</v>
      </c>
    </row>
    <row r="433" spans="1:13" s="11" customFormat="1" ht="27" customHeight="1" x14ac:dyDescent="0.15">
      <c r="B433" s="11">
        <v>10</v>
      </c>
      <c r="C433" s="1"/>
      <c r="D433" s="226"/>
      <c r="E433" s="226"/>
      <c r="F433" s="153"/>
      <c r="G433" s="151"/>
      <c r="H433" s="221"/>
      <c r="I433" s="181"/>
      <c r="J433" s="181">
        <f t="shared" si="24"/>
        <v>0</v>
      </c>
    </row>
    <row r="434" spans="1:13" s="11" customFormat="1" ht="27" customHeight="1" x14ac:dyDescent="0.15">
      <c r="B434" s="11">
        <v>11</v>
      </c>
      <c r="C434" s="1"/>
      <c r="D434" s="226"/>
      <c r="E434" s="226"/>
      <c r="F434" s="153"/>
      <c r="G434" s="151"/>
      <c r="H434" s="221"/>
      <c r="I434" s="181"/>
      <c r="J434" s="181">
        <f t="shared" si="24"/>
        <v>0</v>
      </c>
    </row>
    <row r="435" spans="1:13" s="11" customFormat="1" ht="27" customHeight="1" x14ac:dyDescent="0.15">
      <c r="B435" s="11">
        <v>12</v>
      </c>
      <c r="C435" s="1"/>
      <c r="D435" s="226"/>
      <c r="E435" s="226"/>
      <c r="F435" s="153"/>
      <c r="G435" s="151"/>
      <c r="H435" s="221"/>
      <c r="I435" s="181"/>
      <c r="J435" s="181">
        <f t="shared" si="24"/>
        <v>0</v>
      </c>
    </row>
    <row r="436" spans="1:13" s="11" customFormat="1" ht="27" customHeight="1" x14ac:dyDescent="0.15">
      <c r="B436" s="11">
        <v>13</v>
      </c>
      <c r="C436" s="1"/>
      <c r="D436" s="226"/>
      <c r="E436" s="226"/>
      <c r="F436" s="153"/>
      <c r="G436" s="151"/>
      <c r="H436" s="221"/>
      <c r="I436" s="181"/>
      <c r="J436" s="181">
        <f t="shared" si="24"/>
        <v>0</v>
      </c>
    </row>
    <row r="437" spans="1:13" s="11" customFormat="1" ht="27" customHeight="1" x14ac:dyDescent="0.15">
      <c r="B437" s="11">
        <v>14</v>
      </c>
      <c r="C437" s="1"/>
      <c r="D437" s="226"/>
      <c r="E437" s="226"/>
      <c r="F437" s="153"/>
      <c r="G437" s="151"/>
      <c r="H437" s="221"/>
      <c r="I437" s="181"/>
      <c r="J437" s="181">
        <f t="shared" si="24"/>
        <v>0</v>
      </c>
    </row>
    <row r="438" spans="1:13" s="11" customFormat="1" ht="27" customHeight="1" x14ac:dyDescent="0.15">
      <c r="B438" s="11">
        <v>15</v>
      </c>
      <c r="C438" s="1"/>
      <c r="D438" s="226"/>
      <c r="E438" s="226"/>
      <c r="F438" s="153"/>
      <c r="G438" s="151"/>
      <c r="H438" s="221"/>
      <c r="I438" s="181"/>
      <c r="J438" s="181">
        <f t="shared" si="24"/>
        <v>0</v>
      </c>
    </row>
    <row r="439" spans="1:13" s="11" customFormat="1" ht="27" customHeight="1" x14ac:dyDescent="0.15">
      <c r="B439" s="11">
        <v>16</v>
      </c>
      <c r="C439" s="1"/>
      <c r="D439" s="226"/>
      <c r="E439" s="226"/>
      <c r="F439" s="153"/>
      <c r="G439" s="151"/>
      <c r="H439" s="221"/>
      <c r="I439" s="181"/>
      <c r="J439" s="181">
        <f t="shared" si="24"/>
        <v>0</v>
      </c>
    </row>
    <row r="440" spans="1:13" s="11" customFormat="1" ht="27" customHeight="1" thickBot="1" x14ac:dyDescent="0.2">
      <c r="A440" s="278">
        <v>24</v>
      </c>
      <c r="B440" s="22">
        <v>17</v>
      </c>
      <c r="C440" s="26"/>
      <c r="D440" s="27"/>
      <c r="E440" s="28"/>
      <c r="F440" s="35"/>
      <c r="G440" s="27"/>
      <c r="H440" s="224"/>
      <c r="I440" s="182"/>
      <c r="J440" s="182">
        <f t="shared" si="24"/>
        <v>0</v>
      </c>
      <c r="K440" s="304"/>
      <c r="L440" s="304"/>
      <c r="M440" s="304"/>
    </row>
    <row r="441" spans="1:13" s="11" customFormat="1" ht="27" customHeight="1" thickTop="1" x14ac:dyDescent="0.15">
      <c r="A441" s="279">
        <v>25</v>
      </c>
      <c r="B441" s="11">
        <v>1</v>
      </c>
      <c r="C441" s="1"/>
      <c r="D441" s="19"/>
      <c r="E441" s="18"/>
      <c r="F441" s="249"/>
      <c r="G441" s="247"/>
      <c r="H441" s="250"/>
      <c r="I441" s="251"/>
      <c r="J441" s="251">
        <f>SUM(ROUNDDOWN(F441*I441,0))</f>
        <v>0</v>
      </c>
    </row>
    <row r="442" spans="1:13" s="11" customFormat="1" ht="27" customHeight="1" x14ac:dyDescent="0.15">
      <c r="B442" s="11">
        <v>2</v>
      </c>
      <c r="C442" s="1"/>
      <c r="D442" s="226"/>
      <c r="E442" s="226"/>
      <c r="F442" s="153"/>
      <c r="G442" s="151"/>
      <c r="H442" s="221"/>
      <c r="I442" s="181"/>
      <c r="J442" s="181">
        <f t="shared" ref="J442:J457" si="25">SUM(ROUNDDOWN(F442*I442,0))</f>
        <v>0</v>
      </c>
    </row>
    <row r="443" spans="1:13" s="11" customFormat="1" ht="27" customHeight="1" x14ac:dyDescent="0.15">
      <c r="B443" s="11">
        <v>3</v>
      </c>
      <c r="C443" s="1"/>
      <c r="D443" s="226"/>
      <c r="E443" s="226"/>
      <c r="F443" s="153"/>
      <c r="G443" s="151"/>
      <c r="H443" s="221"/>
      <c r="I443" s="181"/>
      <c r="J443" s="181">
        <f t="shared" si="25"/>
        <v>0</v>
      </c>
    </row>
    <row r="444" spans="1:13" s="11" customFormat="1" ht="27" customHeight="1" x14ac:dyDescent="0.15">
      <c r="B444" s="25">
        <v>4</v>
      </c>
      <c r="C444" s="1"/>
      <c r="D444" s="226"/>
      <c r="E444" s="226"/>
      <c r="F444" s="153"/>
      <c r="G444" s="151"/>
      <c r="H444" s="221"/>
      <c r="I444" s="181"/>
      <c r="J444" s="181">
        <f t="shared" si="25"/>
        <v>0</v>
      </c>
    </row>
    <row r="445" spans="1:13" s="11" customFormat="1" ht="27" customHeight="1" x14ac:dyDescent="0.15">
      <c r="B445" s="11">
        <v>5</v>
      </c>
      <c r="C445" s="1"/>
      <c r="D445" s="226"/>
      <c r="E445" s="226"/>
      <c r="F445" s="153"/>
      <c r="G445" s="151"/>
      <c r="H445" s="221"/>
      <c r="I445" s="181"/>
      <c r="J445" s="181">
        <f t="shared" si="25"/>
        <v>0</v>
      </c>
    </row>
    <row r="446" spans="1:13" s="11" customFormat="1" ht="27" customHeight="1" x14ac:dyDescent="0.15">
      <c r="B446" s="11">
        <v>6</v>
      </c>
      <c r="C446" s="1"/>
      <c r="D446" s="226"/>
      <c r="E446" s="226"/>
      <c r="F446" s="153"/>
      <c r="G446" s="151"/>
      <c r="H446" s="221"/>
      <c r="I446" s="181"/>
      <c r="J446" s="181">
        <f t="shared" si="25"/>
        <v>0</v>
      </c>
    </row>
    <row r="447" spans="1:13" s="11" customFormat="1" ht="27" customHeight="1" x14ac:dyDescent="0.15">
      <c r="B447" s="11">
        <v>7</v>
      </c>
      <c r="C447" s="1"/>
      <c r="D447" s="226"/>
      <c r="E447" s="226"/>
      <c r="F447" s="153"/>
      <c r="G447" s="151"/>
      <c r="H447" s="221"/>
      <c r="I447" s="181"/>
      <c r="J447" s="181">
        <f t="shared" si="25"/>
        <v>0</v>
      </c>
    </row>
    <row r="448" spans="1:13" s="11" customFormat="1" ht="27" customHeight="1" x14ac:dyDescent="0.15">
      <c r="B448" s="11">
        <v>8</v>
      </c>
      <c r="C448" s="1"/>
      <c r="D448" s="226"/>
      <c r="E448" s="226"/>
      <c r="F448" s="153"/>
      <c r="G448" s="151"/>
      <c r="H448" s="221"/>
      <c r="I448" s="181"/>
      <c r="J448" s="181">
        <f t="shared" si="25"/>
        <v>0</v>
      </c>
    </row>
    <row r="449" spans="1:13" s="11" customFormat="1" ht="27" customHeight="1" x14ac:dyDescent="0.15">
      <c r="B449" s="11">
        <v>9</v>
      </c>
      <c r="C449" s="1"/>
      <c r="D449" s="226"/>
      <c r="E449" s="226"/>
      <c r="F449" s="153"/>
      <c r="G449" s="151"/>
      <c r="H449" s="221"/>
      <c r="I449" s="181"/>
      <c r="J449" s="181">
        <f t="shared" si="25"/>
        <v>0</v>
      </c>
    </row>
    <row r="450" spans="1:13" s="11" customFormat="1" ht="27" customHeight="1" x14ac:dyDescent="0.15">
      <c r="B450" s="11">
        <v>10</v>
      </c>
      <c r="C450" s="1"/>
      <c r="D450" s="226"/>
      <c r="E450" s="226"/>
      <c r="F450" s="153"/>
      <c r="G450" s="151"/>
      <c r="H450" s="221"/>
      <c r="I450" s="181"/>
      <c r="J450" s="181">
        <f t="shared" si="25"/>
        <v>0</v>
      </c>
    </row>
    <row r="451" spans="1:13" s="11" customFormat="1" ht="27" customHeight="1" x14ac:dyDescent="0.15">
      <c r="B451" s="11">
        <v>11</v>
      </c>
      <c r="C451" s="1"/>
      <c r="D451" s="226"/>
      <c r="E451" s="226"/>
      <c r="F451" s="153"/>
      <c r="G451" s="151"/>
      <c r="H451" s="221"/>
      <c r="I451" s="181"/>
      <c r="J451" s="181">
        <f t="shared" si="25"/>
        <v>0</v>
      </c>
    </row>
    <row r="452" spans="1:13" s="11" customFormat="1" ht="27" customHeight="1" x14ac:dyDescent="0.15">
      <c r="B452" s="11">
        <v>12</v>
      </c>
      <c r="C452" s="1"/>
      <c r="D452" s="226"/>
      <c r="E452" s="226"/>
      <c r="F452" s="153"/>
      <c r="G452" s="151"/>
      <c r="H452" s="221"/>
      <c r="I452" s="181"/>
      <c r="J452" s="181">
        <f t="shared" si="25"/>
        <v>0</v>
      </c>
    </row>
    <row r="453" spans="1:13" s="11" customFormat="1" ht="27" customHeight="1" x14ac:dyDescent="0.15">
      <c r="B453" s="11">
        <v>13</v>
      </c>
      <c r="C453" s="1"/>
      <c r="D453" s="226"/>
      <c r="E453" s="226"/>
      <c r="F453" s="153"/>
      <c r="G453" s="151"/>
      <c r="H453" s="221"/>
      <c r="I453" s="181"/>
      <c r="J453" s="181">
        <f t="shared" si="25"/>
        <v>0</v>
      </c>
    </row>
    <row r="454" spans="1:13" s="11" customFormat="1" ht="27" customHeight="1" x14ac:dyDescent="0.15">
      <c r="B454" s="11">
        <v>14</v>
      </c>
      <c r="C454" s="1"/>
      <c r="D454" s="226"/>
      <c r="E454" s="226"/>
      <c r="F454" s="153"/>
      <c r="G454" s="151"/>
      <c r="H454" s="221"/>
      <c r="I454" s="181"/>
      <c r="J454" s="181">
        <f t="shared" si="25"/>
        <v>0</v>
      </c>
    </row>
    <row r="455" spans="1:13" s="11" customFormat="1" ht="27" customHeight="1" x14ac:dyDescent="0.15">
      <c r="B455" s="11">
        <v>15</v>
      </c>
      <c r="C455" s="1"/>
      <c r="D455" s="226"/>
      <c r="E455" s="226"/>
      <c r="F455" s="153"/>
      <c r="G455" s="151"/>
      <c r="H455" s="221"/>
      <c r="I455" s="181"/>
      <c r="J455" s="181">
        <f t="shared" si="25"/>
        <v>0</v>
      </c>
    </row>
    <row r="456" spans="1:13" s="11" customFormat="1" ht="27" customHeight="1" x14ac:dyDescent="0.15">
      <c r="B456" s="11">
        <v>16</v>
      </c>
      <c r="C456" s="1"/>
      <c r="D456" s="226"/>
      <c r="E456" s="226"/>
      <c r="F456" s="153"/>
      <c r="G456" s="151"/>
      <c r="H456" s="221"/>
      <c r="I456" s="181"/>
      <c r="J456" s="181">
        <f t="shared" si="25"/>
        <v>0</v>
      </c>
    </row>
    <row r="457" spans="1:13" s="11" customFormat="1" ht="27" customHeight="1" thickBot="1" x14ac:dyDescent="0.2">
      <c r="A457" s="278">
        <v>25</v>
      </c>
      <c r="B457" s="22">
        <v>17</v>
      </c>
      <c r="C457" s="26"/>
      <c r="D457" s="27"/>
      <c r="E457" s="28"/>
      <c r="F457" s="35"/>
      <c r="G457" s="27"/>
      <c r="H457" s="224"/>
      <c r="I457" s="182"/>
      <c r="J457" s="182">
        <f t="shared" si="25"/>
        <v>0</v>
      </c>
      <c r="K457" s="304"/>
      <c r="L457" s="304"/>
      <c r="M457" s="304"/>
    </row>
    <row r="458" spans="1:13" s="11" customFormat="1" ht="27" customHeight="1" thickTop="1" x14ac:dyDescent="0.15">
      <c r="A458" s="279">
        <v>26</v>
      </c>
      <c r="B458" s="11">
        <v>1</v>
      </c>
      <c r="C458" s="1"/>
      <c r="D458" s="19"/>
      <c r="E458" s="18"/>
      <c r="F458" s="249"/>
      <c r="G458" s="247"/>
      <c r="H458" s="250"/>
      <c r="I458" s="251"/>
      <c r="J458" s="251">
        <f>SUM(ROUNDDOWN(F458*I458,0))</f>
        <v>0</v>
      </c>
    </row>
    <row r="459" spans="1:13" s="11" customFormat="1" ht="27" customHeight="1" x14ac:dyDescent="0.15">
      <c r="B459" s="11">
        <v>2</v>
      </c>
      <c r="C459" s="1"/>
      <c r="D459" s="226"/>
      <c r="E459" s="226"/>
      <c r="F459" s="153"/>
      <c r="G459" s="151"/>
      <c r="H459" s="221"/>
      <c r="I459" s="181"/>
      <c r="J459" s="181">
        <f t="shared" ref="J459:J474" si="26">SUM(ROUNDDOWN(F459*I459,0))</f>
        <v>0</v>
      </c>
    </row>
    <row r="460" spans="1:13" s="11" customFormat="1" ht="27" customHeight="1" x14ac:dyDescent="0.15">
      <c r="B460" s="11">
        <v>3</v>
      </c>
      <c r="C460" s="1"/>
      <c r="D460" s="226"/>
      <c r="E460" s="226"/>
      <c r="F460" s="153"/>
      <c r="G460" s="151"/>
      <c r="H460" s="221"/>
      <c r="I460" s="181"/>
      <c r="J460" s="181">
        <f t="shared" si="26"/>
        <v>0</v>
      </c>
    </row>
    <row r="461" spans="1:13" s="11" customFormat="1" ht="27" customHeight="1" x14ac:dyDescent="0.15">
      <c r="B461" s="25">
        <v>4</v>
      </c>
      <c r="C461" s="1"/>
      <c r="D461" s="226"/>
      <c r="E461" s="226"/>
      <c r="F461" s="153"/>
      <c r="G461" s="151"/>
      <c r="H461" s="221"/>
      <c r="I461" s="181"/>
      <c r="J461" s="181">
        <f t="shared" si="26"/>
        <v>0</v>
      </c>
    </row>
    <row r="462" spans="1:13" s="11" customFormat="1" ht="27" customHeight="1" x14ac:dyDescent="0.15">
      <c r="B462" s="11">
        <v>5</v>
      </c>
      <c r="C462" s="1"/>
      <c r="D462" s="226"/>
      <c r="E462" s="226"/>
      <c r="F462" s="153"/>
      <c r="G462" s="151"/>
      <c r="H462" s="221"/>
      <c r="I462" s="181"/>
      <c r="J462" s="181">
        <f t="shared" si="26"/>
        <v>0</v>
      </c>
    </row>
    <row r="463" spans="1:13" s="11" customFormat="1" ht="27" customHeight="1" x14ac:dyDescent="0.15">
      <c r="B463" s="11">
        <v>6</v>
      </c>
      <c r="C463" s="1"/>
      <c r="D463" s="226"/>
      <c r="E463" s="226"/>
      <c r="F463" s="153"/>
      <c r="G463" s="151"/>
      <c r="H463" s="221"/>
      <c r="I463" s="181"/>
      <c r="J463" s="181">
        <f t="shared" si="26"/>
        <v>0</v>
      </c>
    </row>
    <row r="464" spans="1:13" s="11" customFormat="1" ht="27" customHeight="1" x14ac:dyDescent="0.15">
      <c r="B464" s="11">
        <v>7</v>
      </c>
      <c r="C464" s="1"/>
      <c r="D464" s="226"/>
      <c r="E464" s="226"/>
      <c r="F464" s="153"/>
      <c r="G464" s="151"/>
      <c r="H464" s="221"/>
      <c r="I464" s="181"/>
      <c r="J464" s="181">
        <f t="shared" si="26"/>
        <v>0</v>
      </c>
    </row>
    <row r="465" spans="1:13" s="11" customFormat="1" ht="27" customHeight="1" x14ac:dyDescent="0.15">
      <c r="B465" s="11">
        <v>8</v>
      </c>
      <c r="C465" s="1"/>
      <c r="D465" s="226"/>
      <c r="E465" s="226"/>
      <c r="F465" s="153"/>
      <c r="G465" s="151"/>
      <c r="H465" s="221"/>
      <c r="I465" s="181"/>
      <c r="J465" s="181">
        <f t="shared" si="26"/>
        <v>0</v>
      </c>
    </row>
    <row r="466" spans="1:13" s="11" customFormat="1" ht="27" customHeight="1" x14ac:dyDescent="0.15">
      <c r="B466" s="11">
        <v>9</v>
      </c>
      <c r="C466" s="1"/>
      <c r="D466" s="226"/>
      <c r="E466" s="226"/>
      <c r="F466" s="153"/>
      <c r="G466" s="151"/>
      <c r="H466" s="221"/>
      <c r="I466" s="181"/>
      <c r="J466" s="181">
        <f t="shared" si="26"/>
        <v>0</v>
      </c>
    </row>
    <row r="467" spans="1:13" s="11" customFormat="1" ht="27" customHeight="1" x14ac:dyDescent="0.15">
      <c r="B467" s="11">
        <v>10</v>
      </c>
      <c r="C467" s="1"/>
      <c r="D467" s="226"/>
      <c r="E467" s="226"/>
      <c r="F467" s="153"/>
      <c r="G467" s="151"/>
      <c r="H467" s="221"/>
      <c r="I467" s="181"/>
      <c r="J467" s="181">
        <f t="shared" si="26"/>
        <v>0</v>
      </c>
    </row>
    <row r="468" spans="1:13" s="11" customFormat="1" ht="27" customHeight="1" x14ac:dyDescent="0.15">
      <c r="B468" s="11">
        <v>11</v>
      </c>
      <c r="C468" s="1"/>
      <c r="D468" s="226"/>
      <c r="E468" s="226"/>
      <c r="F468" s="153"/>
      <c r="G468" s="151"/>
      <c r="H468" s="221"/>
      <c r="I468" s="181"/>
      <c r="J468" s="181">
        <f t="shared" si="26"/>
        <v>0</v>
      </c>
    </row>
    <row r="469" spans="1:13" s="11" customFormat="1" ht="27" customHeight="1" x14ac:dyDescent="0.15">
      <c r="B469" s="11">
        <v>12</v>
      </c>
      <c r="C469" s="1"/>
      <c r="D469" s="226"/>
      <c r="E469" s="226"/>
      <c r="F469" s="153"/>
      <c r="G469" s="151"/>
      <c r="H469" s="221"/>
      <c r="I469" s="181"/>
      <c r="J469" s="181">
        <f t="shared" si="26"/>
        <v>0</v>
      </c>
    </row>
    <row r="470" spans="1:13" s="11" customFormat="1" ht="27" customHeight="1" x14ac:dyDescent="0.15">
      <c r="B470" s="11">
        <v>13</v>
      </c>
      <c r="C470" s="1"/>
      <c r="D470" s="226"/>
      <c r="E470" s="226"/>
      <c r="F470" s="153"/>
      <c r="G470" s="151"/>
      <c r="H470" s="221"/>
      <c r="I470" s="181"/>
      <c r="J470" s="181">
        <f t="shared" si="26"/>
        <v>0</v>
      </c>
    </row>
    <row r="471" spans="1:13" s="11" customFormat="1" ht="27" customHeight="1" x14ac:dyDescent="0.15">
      <c r="B471" s="11">
        <v>14</v>
      </c>
      <c r="C471" s="1"/>
      <c r="D471" s="226"/>
      <c r="E471" s="226"/>
      <c r="F471" s="153"/>
      <c r="G471" s="151"/>
      <c r="H471" s="221"/>
      <c r="I471" s="181"/>
      <c r="J471" s="181">
        <f t="shared" si="26"/>
        <v>0</v>
      </c>
    </row>
    <row r="472" spans="1:13" s="11" customFormat="1" ht="27" customHeight="1" x14ac:dyDescent="0.15">
      <c r="B472" s="11">
        <v>15</v>
      </c>
      <c r="C472" s="1"/>
      <c r="D472" s="226"/>
      <c r="E472" s="226"/>
      <c r="F472" s="153"/>
      <c r="G472" s="151"/>
      <c r="H472" s="221"/>
      <c r="I472" s="181"/>
      <c r="J472" s="181">
        <f t="shared" si="26"/>
        <v>0</v>
      </c>
    </row>
    <row r="473" spans="1:13" s="11" customFormat="1" ht="27" customHeight="1" x14ac:dyDescent="0.15">
      <c r="B473" s="11">
        <v>16</v>
      </c>
      <c r="C473" s="1"/>
      <c r="D473" s="226"/>
      <c r="E473" s="226"/>
      <c r="F473" s="153"/>
      <c r="G473" s="151"/>
      <c r="H473" s="221"/>
      <c r="I473" s="181"/>
      <c r="J473" s="181">
        <f t="shared" si="26"/>
        <v>0</v>
      </c>
    </row>
    <row r="474" spans="1:13" s="11" customFormat="1" ht="27" customHeight="1" thickBot="1" x14ac:dyDescent="0.2">
      <c r="A474" s="278">
        <v>26</v>
      </c>
      <c r="B474" s="22">
        <v>17</v>
      </c>
      <c r="C474" s="26"/>
      <c r="D474" s="27"/>
      <c r="E474" s="28"/>
      <c r="F474" s="35"/>
      <c r="G474" s="27"/>
      <c r="H474" s="224"/>
      <c r="I474" s="182"/>
      <c r="J474" s="182">
        <f t="shared" si="26"/>
        <v>0</v>
      </c>
      <c r="K474" s="304"/>
      <c r="L474" s="304"/>
      <c r="M474" s="304"/>
    </row>
    <row r="475" spans="1:13" s="11" customFormat="1" ht="27" customHeight="1" thickTop="1" x14ac:dyDescent="0.15">
      <c r="A475" s="279">
        <v>27</v>
      </c>
      <c r="B475" s="11">
        <v>1</v>
      </c>
      <c r="C475" s="1"/>
      <c r="D475" s="19"/>
      <c r="E475" s="18"/>
      <c r="F475" s="249"/>
      <c r="G475" s="247"/>
      <c r="H475" s="250"/>
      <c r="I475" s="251"/>
      <c r="J475" s="251">
        <f>SUM(ROUNDDOWN(F475*I475,0))</f>
        <v>0</v>
      </c>
    </row>
    <row r="476" spans="1:13" s="11" customFormat="1" ht="27" customHeight="1" x14ac:dyDescent="0.15">
      <c r="B476" s="11">
        <v>2</v>
      </c>
      <c r="C476" s="1"/>
      <c r="D476" s="226"/>
      <c r="E476" s="226"/>
      <c r="F476" s="153"/>
      <c r="G476" s="151"/>
      <c r="H476" s="221"/>
      <c r="I476" s="181"/>
      <c r="J476" s="181">
        <f t="shared" ref="J476:J491" si="27">SUM(ROUNDDOWN(F476*I476,0))</f>
        <v>0</v>
      </c>
    </row>
    <row r="477" spans="1:13" s="11" customFormat="1" ht="27" customHeight="1" x14ac:dyDescent="0.15">
      <c r="B477" s="11">
        <v>3</v>
      </c>
      <c r="C477" s="1"/>
      <c r="D477" s="226"/>
      <c r="E477" s="226"/>
      <c r="F477" s="153"/>
      <c r="G477" s="151"/>
      <c r="H477" s="221"/>
      <c r="I477" s="181"/>
      <c r="J477" s="181">
        <f t="shared" si="27"/>
        <v>0</v>
      </c>
    </row>
    <row r="478" spans="1:13" s="11" customFormat="1" ht="27" customHeight="1" x14ac:dyDescent="0.15">
      <c r="B478" s="25">
        <v>4</v>
      </c>
      <c r="C478" s="1"/>
      <c r="D478" s="226"/>
      <c r="E478" s="226"/>
      <c r="F478" s="153"/>
      <c r="G478" s="151"/>
      <c r="H478" s="221"/>
      <c r="I478" s="181"/>
      <c r="J478" s="181">
        <f t="shared" si="27"/>
        <v>0</v>
      </c>
    </row>
    <row r="479" spans="1:13" s="11" customFormat="1" ht="27" customHeight="1" x14ac:dyDescent="0.15">
      <c r="B479" s="11">
        <v>5</v>
      </c>
      <c r="C479" s="1"/>
      <c r="D479" s="226"/>
      <c r="E479" s="226"/>
      <c r="F479" s="153"/>
      <c r="G479" s="151"/>
      <c r="H479" s="221"/>
      <c r="I479" s="181"/>
      <c r="J479" s="181">
        <f t="shared" si="27"/>
        <v>0</v>
      </c>
    </row>
    <row r="480" spans="1:13" s="11" customFormat="1" ht="27" customHeight="1" x14ac:dyDescent="0.15">
      <c r="B480" s="11">
        <v>6</v>
      </c>
      <c r="C480" s="1"/>
      <c r="D480" s="226"/>
      <c r="E480" s="226"/>
      <c r="F480" s="153"/>
      <c r="G480" s="151"/>
      <c r="H480" s="221"/>
      <c r="I480" s="181"/>
      <c r="J480" s="181">
        <f t="shared" si="27"/>
        <v>0</v>
      </c>
    </row>
    <row r="481" spans="1:13" s="11" customFormat="1" ht="27" customHeight="1" x14ac:dyDescent="0.15">
      <c r="B481" s="11">
        <v>7</v>
      </c>
      <c r="C481" s="1"/>
      <c r="D481" s="226"/>
      <c r="E481" s="226"/>
      <c r="F481" s="153"/>
      <c r="G481" s="151"/>
      <c r="H481" s="221"/>
      <c r="I481" s="181"/>
      <c r="J481" s="181">
        <f t="shared" si="27"/>
        <v>0</v>
      </c>
    </row>
    <row r="482" spans="1:13" s="11" customFormat="1" ht="27" customHeight="1" x14ac:dyDescent="0.15">
      <c r="B482" s="11">
        <v>8</v>
      </c>
      <c r="C482" s="1"/>
      <c r="D482" s="226"/>
      <c r="E482" s="226"/>
      <c r="F482" s="153"/>
      <c r="G482" s="151"/>
      <c r="H482" s="221"/>
      <c r="I482" s="181"/>
      <c r="J482" s="181">
        <f t="shared" si="27"/>
        <v>0</v>
      </c>
    </row>
    <row r="483" spans="1:13" s="11" customFormat="1" ht="27" customHeight="1" x14ac:dyDescent="0.15">
      <c r="B483" s="11">
        <v>9</v>
      </c>
      <c r="C483" s="1"/>
      <c r="D483" s="226"/>
      <c r="E483" s="226"/>
      <c r="F483" s="153"/>
      <c r="G483" s="151"/>
      <c r="H483" s="221"/>
      <c r="I483" s="181"/>
      <c r="J483" s="181">
        <f t="shared" si="27"/>
        <v>0</v>
      </c>
    </row>
    <row r="484" spans="1:13" s="11" customFormat="1" ht="27" customHeight="1" x14ac:dyDescent="0.15">
      <c r="B484" s="11">
        <v>10</v>
      </c>
      <c r="C484" s="1"/>
      <c r="D484" s="226"/>
      <c r="E484" s="226"/>
      <c r="F484" s="153"/>
      <c r="G484" s="151"/>
      <c r="H484" s="221"/>
      <c r="I484" s="181"/>
      <c r="J484" s="181">
        <f t="shared" si="27"/>
        <v>0</v>
      </c>
    </row>
    <row r="485" spans="1:13" s="11" customFormat="1" ht="27" customHeight="1" x14ac:dyDescent="0.15">
      <c r="B485" s="11">
        <v>11</v>
      </c>
      <c r="C485" s="1"/>
      <c r="D485" s="226"/>
      <c r="E485" s="226"/>
      <c r="F485" s="153"/>
      <c r="G485" s="151"/>
      <c r="H485" s="221"/>
      <c r="I485" s="181"/>
      <c r="J485" s="181">
        <f t="shared" si="27"/>
        <v>0</v>
      </c>
    </row>
    <row r="486" spans="1:13" s="11" customFormat="1" ht="27" customHeight="1" x14ac:dyDescent="0.15">
      <c r="B486" s="11">
        <v>12</v>
      </c>
      <c r="C486" s="1"/>
      <c r="D486" s="226"/>
      <c r="E486" s="226"/>
      <c r="F486" s="153"/>
      <c r="G486" s="151"/>
      <c r="H486" s="221"/>
      <c r="I486" s="181"/>
      <c r="J486" s="181">
        <f t="shared" si="27"/>
        <v>0</v>
      </c>
    </row>
    <row r="487" spans="1:13" s="11" customFormat="1" ht="27" customHeight="1" x14ac:dyDescent="0.15">
      <c r="B487" s="11">
        <v>13</v>
      </c>
      <c r="C487" s="1"/>
      <c r="D487" s="226"/>
      <c r="E487" s="226"/>
      <c r="F487" s="153"/>
      <c r="G487" s="151"/>
      <c r="H487" s="221"/>
      <c r="I487" s="181"/>
      <c r="J487" s="181">
        <f t="shared" si="27"/>
        <v>0</v>
      </c>
    </row>
    <row r="488" spans="1:13" s="11" customFormat="1" ht="27" customHeight="1" x14ac:dyDescent="0.15">
      <c r="B488" s="11">
        <v>14</v>
      </c>
      <c r="C488" s="1"/>
      <c r="D488" s="226"/>
      <c r="E488" s="226"/>
      <c r="F488" s="153"/>
      <c r="G488" s="151"/>
      <c r="H488" s="221"/>
      <c r="I488" s="181"/>
      <c r="J488" s="181">
        <f t="shared" si="27"/>
        <v>0</v>
      </c>
    </row>
    <row r="489" spans="1:13" s="11" customFormat="1" ht="27" customHeight="1" x14ac:dyDescent="0.15">
      <c r="B489" s="11">
        <v>15</v>
      </c>
      <c r="C489" s="1"/>
      <c r="D489" s="226"/>
      <c r="E489" s="226"/>
      <c r="F489" s="153"/>
      <c r="G489" s="151"/>
      <c r="H489" s="221"/>
      <c r="I489" s="181"/>
      <c r="J489" s="181">
        <f t="shared" si="27"/>
        <v>0</v>
      </c>
    </row>
    <row r="490" spans="1:13" s="11" customFormat="1" ht="27" customHeight="1" x14ac:dyDescent="0.15">
      <c r="B490" s="11">
        <v>16</v>
      </c>
      <c r="C490" s="1"/>
      <c r="D490" s="226"/>
      <c r="E490" s="226"/>
      <c r="F490" s="153"/>
      <c r="G490" s="151"/>
      <c r="H490" s="221"/>
      <c r="I490" s="181"/>
      <c r="J490" s="181">
        <f t="shared" si="27"/>
        <v>0</v>
      </c>
    </row>
    <row r="491" spans="1:13" s="11" customFormat="1" ht="27" customHeight="1" thickBot="1" x14ac:dyDescent="0.2">
      <c r="A491" s="278">
        <v>27</v>
      </c>
      <c r="B491" s="22">
        <v>17</v>
      </c>
      <c r="C491" s="26"/>
      <c r="D491" s="27"/>
      <c r="E491" s="28"/>
      <c r="F491" s="35"/>
      <c r="G491" s="27"/>
      <c r="H491" s="224"/>
      <c r="I491" s="182"/>
      <c r="J491" s="182">
        <f t="shared" si="27"/>
        <v>0</v>
      </c>
      <c r="K491" s="304"/>
      <c r="L491" s="304"/>
      <c r="M491" s="304"/>
    </row>
    <row r="492" spans="1:13" s="11" customFormat="1" ht="27" customHeight="1" thickTop="1" x14ac:dyDescent="0.15">
      <c r="A492" s="279">
        <v>28</v>
      </c>
      <c r="B492" s="11">
        <v>1</v>
      </c>
      <c r="C492" s="1"/>
      <c r="D492" s="19"/>
      <c r="E492" s="18"/>
      <c r="F492" s="249"/>
      <c r="G492" s="247"/>
      <c r="H492" s="250"/>
      <c r="I492" s="251"/>
      <c r="J492" s="251">
        <f>SUM(ROUNDDOWN(F492*I492,0))</f>
        <v>0</v>
      </c>
    </row>
    <row r="493" spans="1:13" s="11" customFormat="1" ht="27" customHeight="1" x14ac:dyDescent="0.15">
      <c r="B493" s="11">
        <v>2</v>
      </c>
      <c r="C493" s="1"/>
      <c r="D493" s="226"/>
      <c r="E493" s="226"/>
      <c r="F493" s="153"/>
      <c r="G493" s="151"/>
      <c r="H493" s="221"/>
      <c r="I493" s="181"/>
      <c r="J493" s="181">
        <f t="shared" ref="J493:J508" si="28">SUM(ROUNDDOWN(F493*I493,0))</f>
        <v>0</v>
      </c>
    </row>
    <row r="494" spans="1:13" s="11" customFormat="1" ht="27" customHeight="1" x14ac:dyDescent="0.15">
      <c r="B494" s="11">
        <v>3</v>
      </c>
      <c r="C494" s="1"/>
      <c r="D494" s="226"/>
      <c r="E494" s="226"/>
      <c r="F494" s="153"/>
      <c r="G494" s="151"/>
      <c r="H494" s="221"/>
      <c r="I494" s="181"/>
      <c r="J494" s="181">
        <f t="shared" si="28"/>
        <v>0</v>
      </c>
    </row>
    <row r="495" spans="1:13" s="11" customFormat="1" ht="27" customHeight="1" x14ac:dyDescent="0.15">
      <c r="B495" s="25">
        <v>4</v>
      </c>
      <c r="C495" s="1"/>
      <c r="D495" s="226"/>
      <c r="E495" s="226"/>
      <c r="F495" s="153"/>
      <c r="G495" s="151"/>
      <c r="H495" s="221"/>
      <c r="I495" s="181"/>
      <c r="J495" s="181">
        <f t="shared" si="28"/>
        <v>0</v>
      </c>
    </row>
    <row r="496" spans="1:13" s="11" customFormat="1" ht="27" customHeight="1" x14ac:dyDescent="0.15">
      <c r="B496" s="11">
        <v>5</v>
      </c>
      <c r="C496" s="1"/>
      <c r="D496" s="226"/>
      <c r="E496" s="226"/>
      <c r="F496" s="153"/>
      <c r="G496" s="151"/>
      <c r="H496" s="221"/>
      <c r="I496" s="181"/>
      <c r="J496" s="181">
        <f t="shared" si="28"/>
        <v>0</v>
      </c>
    </row>
    <row r="497" spans="1:13" s="11" customFormat="1" ht="27" customHeight="1" x14ac:dyDescent="0.15">
      <c r="B497" s="11">
        <v>6</v>
      </c>
      <c r="C497" s="1"/>
      <c r="D497" s="226"/>
      <c r="E497" s="226"/>
      <c r="F497" s="153"/>
      <c r="G497" s="151"/>
      <c r="H497" s="221"/>
      <c r="I497" s="181"/>
      <c r="J497" s="181">
        <f t="shared" si="28"/>
        <v>0</v>
      </c>
    </row>
    <row r="498" spans="1:13" s="11" customFormat="1" ht="27" customHeight="1" x14ac:dyDescent="0.15">
      <c r="B498" s="11">
        <v>7</v>
      </c>
      <c r="C498" s="1"/>
      <c r="D498" s="226"/>
      <c r="E498" s="226"/>
      <c r="F498" s="153"/>
      <c r="G498" s="151"/>
      <c r="H498" s="221"/>
      <c r="I498" s="181"/>
      <c r="J498" s="181">
        <f t="shared" si="28"/>
        <v>0</v>
      </c>
    </row>
    <row r="499" spans="1:13" s="11" customFormat="1" ht="27" customHeight="1" x14ac:dyDescent="0.15">
      <c r="B499" s="11">
        <v>8</v>
      </c>
      <c r="C499" s="1"/>
      <c r="D499" s="226"/>
      <c r="E499" s="226"/>
      <c r="F499" s="153"/>
      <c r="G499" s="151"/>
      <c r="H499" s="221"/>
      <c r="I499" s="181"/>
      <c r="J499" s="181">
        <f t="shared" si="28"/>
        <v>0</v>
      </c>
    </row>
    <row r="500" spans="1:13" s="11" customFormat="1" ht="27" customHeight="1" x14ac:dyDescent="0.15">
      <c r="B500" s="11">
        <v>9</v>
      </c>
      <c r="C500" s="1"/>
      <c r="D500" s="226"/>
      <c r="E500" s="226"/>
      <c r="F500" s="153"/>
      <c r="G500" s="151"/>
      <c r="H500" s="221"/>
      <c r="I500" s="181"/>
      <c r="J500" s="181">
        <f t="shared" si="28"/>
        <v>0</v>
      </c>
    </row>
    <row r="501" spans="1:13" s="11" customFormat="1" ht="27" customHeight="1" x14ac:dyDescent="0.15">
      <c r="B501" s="11">
        <v>10</v>
      </c>
      <c r="C501" s="1"/>
      <c r="D501" s="226"/>
      <c r="E501" s="226"/>
      <c r="F501" s="153"/>
      <c r="G501" s="151"/>
      <c r="H501" s="221"/>
      <c r="I501" s="181"/>
      <c r="J501" s="181">
        <f t="shared" si="28"/>
        <v>0</v>
      </c>
    </row>
    <row r="502" spans="1:13" s="11" customFormat="1" ht="27" customHeight="1" x14ac:dyDescent="0.15">
      <c r="B502" s="11">
        <v>11</v>
      </c>
      <c r="C502" s="1"/>
      <c r="D502" s="226"/>
      <c r="E502" s="226"/>
      <c r="F502" s="153"/>
      <c r="G502" s="151"/>
      <c r="H502" s="221"/>
      <c r="I502" s="181"/>
      <c r="J502" s="181">
        <f t="shared" si="28"/>
        <v>0</v>
      </c>
    </row>
    <row r="503" spans="1:13" s="11" customFormat="1" ht="27" customHeight="1" x14ac:dyDescent="0.15">
      <c r="B503" s="11">
        <v>12</v>
      </c>
      <c r="C503" s="1"/>
      <c r="D503" s="226"/>
      <c r="E503" s="226"/>
      <c r="F503" s="153"/>
      <c r="G503" s="151"/>
      <c r="H503" s="221"/>
      <c r="I503" s="181"/>
      <c r="J503" s="181">
        <f t="shared" si="28"/>
        <v>0</v>
      </c>
    </row>
    <row r="504" spans="1:13" s="11" customFormat="1" ht="27" customHeight="1" x14ac:dyDescent="0.15">
      <c r="B504" s="11">
        <v>13</v>
      </c>
      <c r="C504" s="1"/>
      <c r="D504" s="226"/>
      <c r="E504" s="226"/>
      <c r="F504" s="153"/>
      <c r="G504" s="151"/>
      <c r="H504" s="221"/>
      <c r="I504" s="181"/>
      <c r="J504" s="181">
        <f t="shared" si="28"/>
        <v>0</v>
      </c>
    </row>
    <row r="505" spans="1:13" s="11" customFormat="1" ht="27" customHeight="1" x14ac:dyDescent="0.15">
      <c r="B505" s="11">
        <v>14</v>
      </c>
      <c r="C505" s="1"/>
      <c r="D505" s="226"/>
      <c r="E505" s="226"/>
      <c r="F505" s="153"/>
      <c r="G505" s="151"/>
      <c r="H505" s="221"/>
      <c r="I505" s="181"/>
      <c r="J505" s="181">
        <f t="shared" si="28"/>
        <v>0</v>
      </c>
    </row>
    <row r="506" spans="1:13" s="11" customFormat="1" ht="27" customHeight="1" x14ac:dyDescent="0.15">
      <c r="B506" s="11">
        <v>15</v>
      </c>
      <c r="C506" s="1"/>
      <c r="D506" s="226"/>
      <c r="E506" s="226"/>
      <c r="F506" s="153"/>
      <c r="G506" s="151"/>
      <c r="H506" s="221"/>
      <c r="I506" s="181"/>
      <c r="J506" s="181">
        <f t="shared" si="28"/>
        <v>0</v>
      </c>
    </row>
    <row r="507" spans="1:13" s="11" customFormat="1" ht="27" customHeight="1" x14ac:dyDescent="0.15">
      <c r="B507" s="11">
        <v>16</v>
      </c>
      <c r="C507" s="1"/>
      <c r="D507" s="226"/>
      <c r="E507" s="226"/>
      <c r="F507" s="153"/>
      <c r="G507" s="151"/>
      <c r="H507" s="221"/>
      <c r="I507" s="181"/>
      <c r="J507" s="181">
        <f t="shared" si="28"/>
        <v>0</v>
      </c>
    </row>
    <row r="508" spans="1:13" s="11" customFormat="1" ht="27" customHeight="1" thickBot="1" x14ac:dyDescent="0.2">
      <c r="A508" s="278">
        <v>28</v>
      </c>
      <c r="B508" s="22">
        <v>17</v>
      </c>
      <c r="C508" s="26"/>
      <c r="D508" s="27"/>
      <c r="E508" s="28"/>
      <c r="F508" s="35"/>
      <c r="G508" s="27"/>
      <c r="H508" s="224"/>
      <c r="I508" s="182"/>
      <c r="J508" s="182">
        <f t="shared" si="28"/>
        <v>0</v>
      </c>
      <c r="K508" s="304"/>
      <c r="L508" s="304"/>
      <c r="M508" s="304"/>
    </row>
    <row r="509" spans="1:13" s="11" customFormat="1" ht="27" customHeight="1" thickTop="1" x14ac:dyDescent="0.15">
      <c r="A509" s="279">
        <v>29</v>
      </c>
      <c r="B509" s="11">
        <v>1</v>
      </c>
      <c r="C509" s="1"/>
      <c r="D509" s="19"/>
      <c r="E509" s="18"/>
      <c r="F509" s="249"/>
      <c r="G509" s="247"/>
      <c r="H509" s="250"/>
      <c r="I509" s="251"/>
      <c r="J509" s="251">
        <f>SUM(ROUNDDOWN(F509*I509,0))</f>
        <v>0</v>
      </c>
    </row>
    <row r="510" spans="1:13" s="11" customFormat="1" ht="27" customHeight="1" x14ac:dyDescent="0.15">
      <c r="B510" s="11">
        <v>2</v>
      </c>
      <c r="C510" s="1"/>
      <c r="D510" s="226"/>
      <c r="E510" s="226"/>
      <c r="F510" s="153"/>
      <c r="G510" s="151"/>
      <c r="H510" s="221"/>
      <c r="I510" s="181"/>
      <c r="J510" s="181">
        <f t="shared" ref="J510:J525" si="29">SUM(ROUNDDOWN(F510*I510,0))</f>
        <v>0</v>
      </c>
    </row>
    <row r="511" spans="1:13" s="11" customFormat="1" ht="27" customHeight="1" x14ac:dyDescent="0.15">
      <c r="B511" s="11">
        <v>3</v>
      </c>
      <c r="C511" s="1"/>
      <c r="D511" s="226"/>
      <c r="E511" s="226"/>
      <c r="F511" s="153"/>
      <c r="G511" s="151"/>
      <c r="H511" s="221"/>
      <c r="I511" s="181"/>
      <c r="J511" s="181">
        <f t="shared" si="29"/>
        <v>0</v>
      </c>
    </row>
    <row r="512" spans="1:13" s="11" customFormat="1" ht="27" customHeight="1" x14ac:dyDescent="0.15">
      <c r="B512" s="25">
        <v>4</v>
      </c>
      <c r="C512" s="1"/>
      <c r="D512" s="226"/>
      <c r="E512" s="226"/>
      <c r="F512" s="153"/>
      <c r="G512" s="151"/>
      <c r="H512" s="221"/>
      <c r="I512" s="181"/>
      <c r="J512" s="181">
        <f t="shared" si="29"/>
        <v>0</v>
      </c>
    </row>
    <row r="513" spans="1:13" s="11" customFormat="1" ht="27" customHeight="1" x14ac:dyDescent="0.15">
      <c r="B513" s="11">
        <v>5</v>
      </c>
      <c r="C513" s="1"/>
      <c r="D513" s="226"/>
      <c r="E513" s="226"/>
      <c r="F513" s="153"/>
      <c r="G513" s="151"/>
      <c r="H513" s="221"/>
      <c r="I513" s="181"/>
      <c r="J513" s="181">
        <f t="shared" si="29"/>
        <v>0</v>
      </c>
    </row>
    <row r="514" spans="1:13" s="11" customFormat="1" ht="27" customHeight="1" x14ac:dyDescent="0.15">
      <c r="B514" s="11">
        <v>6</v>
      </c>
      <c r="C514" s="1"/>
      <c r="D514" s="226"/>
      <c r="E514" s="226"/>
      <c r="F514" s="153"/>
      <c r="G514" s="151"/>
      <c r="H514" s="221"/>
      <c r="I514" s="181"/>
      <c r="J514" s="181">
        <f t="shared" si="29"/>
        <v>0</v>
      </c>
    </row>
    <row r="515" spans="1:13" s="11" customFormat="1" ht="27" customHeight="1" x14ac:dyDescent="0.15">
      <c r="B515" s="11">
        <v>7</v>
      </c>
      <c r="C515" s="1"/>
      <c r="D515" s="226"/>
      <c r="E515" s="226"/>
      <c r="F515" s="153"/>
      <c r="G515" s="151"/>
      <c r="H515" s="221"/>
      <c r="I515" s="181"/>
      <c r="J515" s="181">
        <f t="shared" si="29"/>
        <v>0</v>
      </c>
    </row>
    <row r="516" spans="1:13" s="11" customFormat="1" ht="27" customHeight="1" x14ac:dyDescent="0.15">
      <c r="B516" s="11">
        <v>8</v>
      </c>
      <c r="C516" s="1"/>
      <c r="D516" s="226"/>
      <c r="E516" s="226"/>
      <c r="F516" s="153"/>
      <c r="G516" s="151"/>
      <c r="H516" s="221"/>
      <c r="I516" s="181"/>
      <c r="J516" s="181">
        <f t="shared" si="29"/>
        <v>0</v>
      </c>
    </row>
    <row r="517" spans="1:13" s="11" customFormat="1" ht="27" customHeight="1" x14ac:dyDescent="0.15">
      <c r="B517" s="11">
        <v>9</v>
      </c>
      <c r="C517" s="1"/>
      <c r="D517" s="226"/>
      <c r="E517" s="226"/>
      <c r="F517" s="153"/>
      <c r="G517" s="151"/>
      <c r="H517" s="221"/>
      <c r="I517" s="181"/>
      <c r="J517" s="181">
        <f t="shared" si="29"/>
        <v>0</v>
      </c>
    </row>
    <row r="518" spans="1:13" s="11" customFormat="1" ht="27" customHeight="1" x14ac:dyDescent="0.15">
      <c r="B518" s="11">
        <v>10</v>
      </c>
      <c r="C518" s="1"/>
      <c r="D518" s="226"/>
      <c r="E518" s="226"/>
      <c r="F518" s="153"/>
      <c r="G518" s="151"/>
      <c r="H518" s="221"/>
      <c r="I518" s="181"/>
      <c r="J518" s="181">
        <f t="shared" si="29"/>
        <v>0</v>
      </c>
    </row>
    <row r="519" spans="1:13" s="11" customFormat="1" ht="27" customHeight="1" x14ac:dyDescent="0.15">
      <c r="B519" s="11">
        <v>11</v>
      </c>
      <c r="C519" s="1"/>
      <c r="D519" s="226"/>
      <c r="E519" s="226"/>
      <c r="F519" s="153"/>
      <c r="G519" s="151"/>
      <c r="H519" s="221"/>
      <c r="I519" s="181"/>
      <c r="J519" s="181">
        <f t="shared" si="29"/>
        <v>0</v>
      </c>
    </row>
    <row r="520" spans="1:13" s="11" customFormat="1" ht="27" customHeight="1" x14ac:dyDescent="0.15">
      <c r="B520" s="11">
        <v>12</v>
      </c>
      <c r="C520" s="1"/>
      <c r="D520" s="226"/>
      <c r="E520" s="226"/>
      <c r="F520" s="153"/>
      <c r="G520" s="151"/>
      <c r="H520" s="221"/>
      <c r="I520" s="181"/>
      <c r="J520" s="181">
        <f t="shared" si="29"/>
        <v>0</v>
      </c>
    </row>
    <row r="521" spans="1:13" s="11" customFormat="1" ht="27" customHeight="1" x14ac:dyDescent="0.15">
      <c r="B521" s="11">
        <v>13</v>
      </c>
      <c r="C521" s="1"/>
      <c r="D521" s="226"/>
      <c r="E521" s="226"/>
      <c r="F521" s="153"/>
      <c r="G521" s="151"/>
      <c r="H521" s="221"/>
      <c r="I521" s="181"/>
      <c r="J521" s="181">
        <f t="shared" si="29"/>
        <v>0</v>
      </c>
    </row>
    <row r="522" spans="1:13" s="11" customFormat="1" ht="27" customHeight="1" x14ac:dyDescent="0.15">
      <c r="B522" s="11">
        <v>14</v>
      </c>
      <c r="C522" s="1"/>
      <c r="D522" s="226"/>
      <c r="E522" s="226"/>
      <c r="F522" s="153"/>
      <c r="G522" s="151"/>
      <c r="H522" s="221"/>
      <c r="I522" s="181"/>
      <c r="J522" s="181">
        <f t="shared" si="29"/>
        <v>0</v>
      </c>
    </row>
    <row r="523" spans="1:13" s="11" customFormat="1" ht="27" customHeight="1" x14ac:dyDescent="0.15">
      <c r="B523" s="11">
        <v>15</v>
      </c>
      <c r="C523" s="1"/>
      <c r="D523" s="226"/>
      <c r="E523" s="226"/>
      <c r="F523" s="153"/>
      <c r="G523" s="151"/>
      <c r="H523" s="221"/>
      <c r="I523" s="181"/>
      <c r="J523" s="181">
        <f t="shared" si="29"/>
        <v>0</v>
      </c>
    </row>
    <row r="524" spans="1:13" s="11" customFormat="1" ht="27" customHeight="1" x14ac:dyDescent="0.15">
      <c r="B524" s="11">
        <v>16</v>
      </c>
      <c r="C524" s="1"/>
      <c r="D524" s="226"/>
      <c r="E524" s="226"/>
      <c r="F524" s="153"/>
      <c r="G524" s="151"/>
      <c r="H524" s="221"/>
      <c r="I524" s="181"/>
      <c r="J524" s="181">
        <f t="shared" si="29"/>
        <v>0</v>
      </c>
    </row>
    <row r="525" spans="1:13" s="11" customFormat="1" ht="27" customHeight="1" thickBot="1" x14ac:dyDescent="0.2">
      <c r="A525" s="278">
        <v>29</v>
      </c>
      <c r="B525" s="22">
        <v>17</v>
      </c>
      <c r="C525" s="26"/>
      <c r="D525" s="27"/>
      <c r="E525" s="28"/>
      <c r="F525" s="35"/>
      <c r="G525" s="27"/>
      <c r="H525" s="224"/>
      <c r="I525" s="182"/>
      <c r="J525" s="182">
        <f t="shared" si="29"/>
        <v>0</v>
      </c>
      <c r="K525" s="304"/>
      <c r="L525" s="304"/>
      <c r="M525" s="304"/>
    </row>
    <row r="526" spans="1:13" s="11" customFormat="1" ht="27" customHeight="1" thickTop="1" x14ac:dyDescent="0.15">
      <c r="A526" s="279">
        <v>30</v>
      </c>
      <c r="B526" s="11">
        <v>1</v>
      </c>
      <c r="C526" s="1"/>
      <c r="D526" s="19"/>
      <c r="E526" s="18"/>
      <c r="F526" s="249"/>
      <c r="G526" s="247"/>
      <c r="H526" s="250"/>
      <c r="I526" s="251"/>
      <c r="J526" s="251">
        <f>SUM(ROUNDDOWN(F526*I526,0))</f>
        <v>0</v>
      </c>
    </row>
    <row r="527" spans="1:13" s="11" customFormat="1" ht="27" customHeight="1" x14ac:dyDescent="0.15">
      <c r="B527" s="11">
        <v>2</v>
      </c>
      <c r="C527" s="1"/>
      <c r="D527" s="226"/>
      <c r="E527" s="226"/>
      <c r="F527" s="153"/>
      <c r="G527" s="151"/>
      <c r="H527" s="221"/>
      <c r="I527" s="181"/>
      <c r="J527" s="181">
        <f t="shared" ref="J527:J542" si="30">SUM(ROUNDDOWN(F527*I527,0))</f>
        <v>0</v>
      </c>
    </row>
    <row r="528" spans="1:13" s="11" customFormat="1" ht="27" customHeight="1" x14ac:dyDescent="0.15">
      <c r="B528" s="11">
        <v>3</v>
      </c>
      <c r="C528" s="1"/>
      <c r="D528" s="226"/>
      <c r="E528" s="226"/>
      <c r="F528" s="153"/>
      <c r="G528" s="151"/>
      <c r="H528" s="221"/>
      <c r="I528" s="181"/>
      <c r="J528" s="181">
        <f t="shared" si="30"/>
        <v>0</v>
      </c>
    </row>
    <row r="529" spans="1:13" s="11" customFormat="1" ht="27" customHeight="1" x14ac:dyDescent="0.15">
      <c r="B529" s="25">
        <v>4</v>
      </c>
      <c r="C529" s="1"/>
      <c r="D529" s="226"/>
      <c r="E529" s="226"/>
      <c r="F529" s="153"/>
      <c r="G529" s="151"/>
      <c r="H529" s="221"/>
      <c r="I529" s="181"/>
      <c r="J529" s="181">
        <f t="shared" si="30"/>
        <v>0</v>
      </c>
    </row>
    <row r="530" spans="1:13" s="11" customFormat="1" ht="27" customHeight="1" x14ac:dyDescent="0.15">
      <c r="B530" s="11">
        <v>5</v>
      </c>
      <c r="C530" s="1"/>
      <c r="D530" s="226"/>
      <c r="E530" s="226"/>
      <c r="F530" s="153"/>
      <c r="G530" s="151"/>
      <c r="H530" s="221"/>
      <c r="I530" s="181"/>
      <c r="J530" s="181">
        <f t="shared" si="30"/>
        <v>0</v>
      </c>
    </row>
    <row r="531" spans="1:13" s="11" customFormat="1" ht="27" customHeight="1" x14ac:dyDescent="0.15">
      <c r="B531" s="11">
        <v>6</v>
      </c>
      <c r="C531" s="1"/>
      <c r="D531" s="226"/>
      <c r="E531" s="226"/>
      <c r="F531" s="153"/>
      <c r="G531" s="151"/>
      <c r="H531" s="221"/>
      <c r="I531" s="181"/>
      <c r="J531" s="181">
        <f t="shared" si="30"/>
        <v>0</v>
      </c>
    </row>
    <row r="532" spans="1:13" s="11" customFormat="1" ht="27" customHeight="1" x14ac:dyDescent="0.15">
      <c r="B532" s="11">
        <v>7</v>
      </c>
      <c r="C532" s="1"/>
      <c r="D532" s="226"/>
      <c r="E532" s="226"/>
      <c r="F532" s="153"/>
      <c r="G532" s="151"/>
      <c r="H532" s="221"/>
      <c r="I532" s="181"/>
      <c r="J532" s="181">
        <f t="shared" si="30"/>
        <v>0</v>
      </c>
    </row>
    <row r="533" spans="1:13" s="11" customFormat="1" ht="27" customHeight="1" x14ac:dyDescent="0.15">
      <c r="B533" s="11">
        <v>8</v>
      </c>
      <c r="C533" s="1"/>
      <c r="D533" s="226"/>
      <c r="E533" s="226"/>
      <c r="F533" s="153"/>
      <c r="G533" s="151"/>
      <c r="H533" s="221"/>
      <c r="I533" s="181"/>
      <c r="J533" s="181">
        <f t="shared" si="30"/>
        <v>0</v>
      </c>
    </row>
    <row r="534" spans="1:13" s="11" customFormat="1" ht="27" customHeight="1" x14ac:dyDescent="0.15">
      <c r="B534" s="11">
        <v>9</v>
      </c>
      <c r="C534" s="1"/>
      <c r="D534" s="226"/>
      <c r="E534" s="226"/>
      <c r="F534" s="153"/>
      <c r="G534" s="151"/>
      <c r="H534" s="221"/>
      <c r="I534" s="181"/>
      <c r="J534" s="181">
        <f t="shared" si="30"/>
        <v>0</v>
      </c>
    </row>
    <row r="535" spans="1:13" s="11" customFormat="1" ht="27" customHeight="1" x14ac:dyDescent="0.15">
      <c r="B535" s="11">
        <v>10</v>
      </c>
      <c r="C535" s="1"/>
      <c r="D535" s="226"/>
      <c r="E535" s="226"/>
      <c r="F535" s="153"/>
      <c r="G535" s="151"/>
      <c r="H535" s="221"/>
      <c r="I535" s="181"/>
      <c r="J535" s="181">
        <f t="shared" si="30"/>
        <v>0</v>
      </c>
    </row>
    <row r="536" spans="1:13" s="11" customFormat="1" ht="27" customHeight="1" x14ac:dyDescent="0.15">
      <c r="B536" s="11">
        <v>11</v>
      </c>
      <c r="C536" s="1"/>
      <c r="D536" s="226"/>
      <c r="E536" s="226"/>
      <c r="F536" s="153"/>
      <c r="G536" s="151"/>
      <c r="H536" s="221"/>
      <c r="I536" s="181"/>
      <c r="J536" s="181">
        <f t="shared" si="30"/>
        <v>0</v>
      </c>
    </row>
    <row r="537" spans="1:13" s="11" customFormat="1" ht="27" customHeight="1" x14ac:dyDescent="0.15">
      <c r="B537" s="11">
        <v>12</v>
      </c>
      <c r="C537" s="1"/>
      <c r="D537" s="226"/>
      <c r="E537" s="226"/>
      <c r="F537" s="153"/>
      <c r="G537" s="151"/>
      <c r="H537" s="221"/>
      <c r="I537" s="181"/>
      <c r="J537" s="181">
        <f t="shared" si="30"/>
        <v>0</v>
      </c>
    </row>
    <row r="538" spans="1:13" s="11" customFormat="1" ht="27" customHeight="1" x14ac:dyDescent="0.15">
      <c r="B538" s="11">
        <v>13</v>
      </c>
      <c r="C538" s="1"/>
      <c r="D538" s="226"/>
      <c r="E538" s="226"/>
      <c r="F538" s="153"/>
      <c r="G538" s="151"/>
      <c r="H538" s="221"/>
      <c r="I538" s="181"/>
      <c r="J538" s="181">
        <f t="shared" si="30"/>
        <v>0</v>
      </c>
    </row>
    <row r="539" spans="1:13" s="11" customFormat="1" ht="27" customHeight="1" x14ac:dyDescent="0.15">
      <c r="B539" s="11">
        <v>14</v>
      </c>
      <c r="C539" s="1"/>
      <c r="D539" s="226"/>
      <c r="E539" s="226"/>
      <c r="F539" s="153"/>
      <c r="G539" s="151"/>
      <c r="H539" s="221"/>
      <c r="I539" s="181"/>
      <c r="J539" s="181">
        <f t="shared" si="30"/>
        <v>0</v>
      </c>
    </row>
    <row r="540" spans="1:13" s="11" customFormat="1" ht="27" customHeight="1" x14ac:dyDescent="0.15">
      <c r="B540" s="11">
        <v>15</v>
      </c>
      <c r="C540" s="1"/>
      <c r="D540" s="226"/>
      <c r="E540" s="226"/>
      <c r="F540" s="153"/>
      <c r="G540" s="151"/>
      <c r="H540" s="221"/>
      <c r="I540" s="181"/>
      <c r="J540" s="181">
        <f t="shared" si="30"/>
        <v>0</v>
      </c>
    </row>
    <row r="541" spans="1:13" s="11" customFormat="1" ht="27" customHeight="1" x14ac:dyDescent="0.15">
      <c r="B541" s="11">
        <v>16</v>
      </c>
      <c r="C541" s="1"/>
      <c r="D541" s="226"/>
      <c r="E541" s="226"/>
      <c r="F541" s="153"/>
      <c r="G541" s="151"/>
      <c r="H541" s="221"/>
      <c r="I541" s="181"/>
      <c r="J541" s="181">
        <f t="shared" si="30"/>
        <v>0</v>
      </c>
    </row>
    <row r="542" spans="1:13" s="11" customFormat="1" ht="27" customHeight="1" thickBot="1" x14ac:dyDescent="0.2">
      <c r="A542" s="278">
        <v>30</v>
      </c>
      <c r="B542" s="22">
        <v>17</v>
      </c>
      <c r="C542" s="26"/>
      <c r="D542" s="27"/>
      <c r="E542" s="28"/>
      <c r="F542" s="35"/>
      <c r="G542" s="27"/>
      <c r="H542" s="224"/>
      <c r="I542" s="182"/>
      <c r="J542" s="182">
        <f t="shared" si="30"/>
        <v>0</v>
      </c>
      <c r="K542" s="304"/>
      <c r="L542" s="304"/>
      <c r="M542" s="304"/>
    </row>
    <row r="543" spans="1:13" s="11" customFormat="1" ht="26.25" customHeight="1" thickTop="1" x14ac:dyDescent="0.15"/>
    <row r="544" spans="1:13" s="11" customFormat="1" ht="26.25" customHeight="1" x14ac:dyDescent="0.15"/>
    <row r="545" s="11" customFormat="1" ht="26.25" customHeight="1" x14ac:dyDescent="0.15"/>
    <row r="546" s="11" customFormat="1" ht="26.25" customHeight="1" x14ac:dyDescent="0.15"/>
    <row r="547" s="11" customFormat="1" ht="26.25" customHeight="1" x14ac:dyDescent="0.15"/>
    <row r="548" s="11" customFormat="1" ht="26.25" customHeight="1" x14ac:dyDescent="0.15"/>
    <row r="549" s="11" customFormat="1" ht="26.25" customHeight="1" x14ac:dyDescent="0.15"/>
    <row r="550" s="11" customFormat="1" ht="26.25" customHeight="1" x14ac:dyDescent="0.15"/>
    <row r="551" s="11" customFormat="1" ht="26.25" customHeight="1" x14ac:dyDescent="0.15"/>
    <row r="552" s="11" customFormat="1" ht="26.25" customHeight="1" x14ac:dyDescent="0.15"/>
    <row r="553" s="11" customFormat="1" ht="26.25" customHeight="1" x14ac:dyDescent="0.15"/>
    <row r="554" s="11" customFormat="1" ht="26.25" customHeight="1" x14ac:dyDescent="0.15"/>
    <row r="555" s="11" customFormat="1" ht="26.25" customHeight="1" x14ac:dyDescent="0.15"/>
    <row r="556" s="11" customFormat="1" ht="26.25" customHeight="1" x14ac:dyDescent="0.15"/>
    <row r="557" s="11" customFormat="1" ht="26.25" customHeight="1" x14ac:dyDescent="0.15"/>
    <row r="558" s="11" customFormat="1" ht="26.25" customHeight="1" x14ac:dyDescent="0.15"/>
    <row r="559" s="11" customFormat="1" ht="26.25" customHeight="1" x14ac:dyDescent="0.15"/>
    <row r="560" s="11" customFormat="1" ht="26.25" customHeight="1" x14ac:dyDescent="0.15"/>
    <row r="561" s="11" customFormat="1" ht="26.25" customHeight="1" x14ac:dyDescent="0.15"/>
    <row r="562" s="11" customFormat="1" ht="26.25" customHeight="1" x14ac:dyDescent="0.15"/>
    <row r="563" s="11" customFormat="1" ht="26.25" customHeight="1" x14ac:dyDescent="0.15"/>
    <row r="564" s="11" customFormat="1" ht="26.25" customHeight="1" x14ac:dyDescent="0.15"/>
    <row r="565" s="11" customFormat="1" ht="26.25" customHeight="1" x14ac:dyDescent="0.15"/>
    <row r="566" s="11" customFormat="1" ht="26.25" customHeight="1" x14ac:dyDescent="0.15"/>
    <row r="567" s="11" customFormat="1" ht="26.25" customHeight="1" x14ac:dyDescent="0.15"/>
    <row r="568" s="11" customFormat="1" ht="26.25" customHeight="1" x14ac:dyDescent="0.15"/>
    <row r="569" s="11" customFormat="1" ht="26.25" customHeight="1" x14ac:dyDescent="0.15"/>
    <row r="570" s="11" customFormat="1" ht="26.25" customHeight="1" x14ac:dyDescent="0.15"/>
    <row r="571" s="11" customFormat="1" ht="26.25" customHeight="1" x14ac:dyDescent="0.15"/>
    <row r="572" s="11" customFormat="1" ht="26.25" customHeight="1" x14ac:dyDescent="0.15"/>
    <row r="573" s="11" customFormat="1" ht="26.25" customHeight="1" x14ac:dyDescent="0.15"/>
    <row r="574" s="11" customFormat="1" ht="26.25" customHeight="1" x14ac:dyDescent="0.15"/>
    <row r="575" s="11" customFormat="1" ht="26.25" customHeight="1" x14ac:dyDescent="0.15"/>
    <row r="576" s="11" customFormat="1" ht="26.25" customHeight="1" x14ac:dyDescent="0.15"/>
    <row r="577" s="11" customFormat="1" ht="26.25" customHeight="1" x14ac:dyDescent="0.15"/>
    <row r="578" s="11" customFormat="1" ht="26.25" customHeight="1" x14ac:dyDescent="0.15"/>
    <row r="579" s="11" customFormat="1" ht="26.25" customHeight="1" x14ac:dyDescent="0.15"/>
    <row r="580" s="11" customFormat="1" ht="26.25" customHeight="1" x14ac:dyDescent="0.15"/>
    <row r="581" s="11" customFormat="1" ht="26.25" customHeight="1" x14ac:dyDescent="0.15"/>
    <row r="582" s="11" customFormat="1" ht="26.25" customHeight="1" x14ac:dyDescent="0.15"/>
    <row r="583" s="11" customFormat="1" ht="26.25" customHeight="1" x14ac:dyDescent="0.15"/>
    <row r="584" s="11" customFormat="1" ht="26.25" customHeight="1" x14ac:dyDescent="0.15"/>
    <row r="585" s="11" customFormat="1" ht="26.25" customHeight="1" x14ac:dyDescent="0.15"/>
    <row r="586" s="11" customFormat="1" ht="26.25" customHeight="1" x14ac:dyDescent="0.15"/>
    <row r="587" s="11" customFormat="1" ht="26.25" customHeight="1" x14ac:dyDescent="0.15"/>
    <row r="588" s="11" customFormat="1" ht="26.25" customHeight="1" x14ac:dyDescent="0.15"/>
    <row r="589" s="11" customFormat="1" ht="26.25" customHeight="1" x14ac:dyDescent="0.15"/>
    <row r="590" s="11" customFormat="1" ht="26.25" customHeight="1" x14ac:dyDescent="0.15"/>
    <row r="591" s="11" customFormat="1" ht="26.25" customHeight="1" x14ac:dyDescent="0.15"/>
    <row r="592" s="11" customFormat="1" ht="26.25" customHeight="1" x14ac:dyDescent="0.15"/>
    <row r="593" s="11" customFormat="1" ht="26.25" customHeight="1" x14ac:dyDescent="0.15"/>
    <row r="594" s="11" customFormat="1" ht="26.25" customHeight="1" x14ac:dyDescent="0.15"/>
    <row r="595" s="11" customFormat="1" ht="26.25" customHeight="1" x14ac:dyDescent="0.15"/>
    <row r="596" s="11" customFormat="1" ht="26.25" customHeight="1" x14ac:dyDescent="0.15"/>
    <row r="597" s="11" customFormat="1" ht="26.25" customHeight="1" x14ac:dyDescent="0.15"/>
    <row r="598" s="11" customFormat="1" ht="26.25" customHeight="1" x14ac:dyDescent="0.15"/>
    <row r="599" s="11" customFormat="1" ht="26.25" customHeight="1" x14ac:dyDescent="0.15"/>
    <row r="600" s="11" customFormat="1" ht="26.25" customHeight="1" x14ac:dyDescent="0.15"/>
    <row r="601" s="11" customFormat="1" ht="26.25" customHeight="1" x14ac:dyDescent="0.15"/>
    <row r="602" s="11" customFormat="1" ht="26.25" customHeight="1" x14ac:dyDescent="0.15"/>
    <row r="603" s="11" customFormat="1" ht="26.25" customHeight="1" x14ac:dyDescent="0.15"/>
    <row r="604" s="11" customFormat="1" ht="26.25" customHeight="1" x14ac:dyDescent="0.15"/>
    <row r="605" s="11" customFormat="1" ht="26.25" customHeight="1" x14ac:dyDescent="0.15"/>
    <row r="606" s="11" customFormat="1" ht="26.25" customHeight="1" x14ac:dyDescent="0.15"/>
    <row r="607" s="11" customFormat="1" ht="26.25" customHeight="1" x14ac:dyDescent="0.15"/>
    <row r="608" s="11" customFormat="1" ht="26.25" customHeight="1" x14ac:dyDescent="0.15"/>
    <row r="609" s="11" customFormat="1" ht="26.25" customHeight="1" x14ac:dyDescent="0.15"/>
    <row r="610" s="11" customFormat="1" ht="26.25" customHeight="1" x14ac:dyDescent="0.15"/>
    <row r="611" s="11" customFormat="1" ht="26.25" customHeight="1" x14ac:dyDescent="0.15"/>
    <row r="612" s="11" customFormat="1" ht="26.25" customHeight="1" x14ac:dyDescent="0.15"/>
    <row r="613" s="11" customFormat="1" ht="26.25" customHeight="1" x14ac:dyDescent="0.15"/>
    <row r="614" s="11" customFormat="1" ht="26.25" customHeight="1" x14ac:dyDescent="0.15"/>
    <row r="615" s="11" customFormat="1" ht="26.25" customHeight="1" x14ac:dyDescent="0.15"/>
    <row r="616" s="11" customFormat="1" ht="26.25" customHeight="1" x14ac:dyDescent="0.15"/>
    <row r="617" s="11" customFormat="1" ht="26.25" customHeight="1" x14ac:dyDescent="0.15"/>
    <row r="618" s="11" customFormat="1" ht="26.25" customHeight="1" x14ac:dyDescent="0.15"/>
    <row r="619" s="11" customFormat="1" ht="26.25" customHeight="1" x14ac:dyDescent="0.15"/>
    <row r="620" s="11" customFormat="1" ht="26.25" customHeight="1" x14ac:dyDescent="0.15"/>
    <row r="621" s="11" customFormat="1" ht="26.25" customHeight="1" x14ac:dyDescent="0.15"/>
    <row r="622" s="11" customFormat="1" ht="26.25" customHeight="1" x14ac:dyDescent="0.15"/>
    <row r="623" s="11" customFormat="1" ht="26.25" customHeight="1" x14ac:dyDescent="0.15"/>
    <row r="624" s="11" customFormat="1" ht="26.25" customHeight="1" x14ac:dyDescent="0.15"/>
    <row r="625" s="11" customFormat="1" ht="26.25" customHeight="1" x14ac:dyDescent="0.15"/>
    <row r="626" s="11" customFormat="1" ht="26.25" customHeight="1" x14ac:dyDescent="0.15"/>
    <row r="627" s="11" customFormat="1" ht="26.25" customHeight="1" x14ac:dyDescent="0.15"/>
    <row r="628" s="11" customFormat="1" ht="26.25" customHeight="1" x14ac:dyDescent="0.15"/>
    <row r="629" s="11" customFormat="1" ht="26.25" customHeight="1" x14ac:dyDescent="0.15"/>
    <row r="630" s="11" customFormat="1" ht="26.25" customHeight="1" x14ac:dyDescent="0.15"/>
    <row r="631" s="11" customFormat="1" ht="26.25" customHeight="1" x14ac:dyDescent="0.15"/>
    <row r="632" s="11" customFormat="1" ht="26.25" customHeight="1" x14ac:dyDescent="0.15"/>
    <row r="633" s="11" customFormat="1" ht="26.25" customHeight="1" x14ac:dyDescent="0.15"/>
    <row r="634" s="11" customFormat="1" ht="26.25" customHeight="1" x14ac:dyDescent="0.15"/>
    <row r="635" s="11" customFormat="1" ht="26.25" customHeight="1" x14ac:dyDescent="0.15"/>
    <row r="636" s="11" customFormat="1" ht="26.25" customHeight="1" x14ac:dyDescent="0.15"/>
    <row r="637" s="11" customFormat="1" ht="26.25" customHeight="1" x14ac:dyDescent="0.15"/>
    <row r="638" s="11" customFormat="1" ht="26.25" customHeight="1" x14ac:dyDescent="0.15"/>
    <row r="639" s="11" customFormat="1" ht="26.25" customHeight="1" x14ac:dyDescent="0.15"/>
    <row r="640" s="11" customFormat="1" ht="26.25" customHeight="1" x14ac:dyDescent="0.15"/>
    <row r="641" s="11" customFormat="1" ht="26.25" customHeight="1" x14ac:dyDescent="0.15"/>
    <row r="642" s="11" customFormat="1" ht="26.25" customHeight="1" x14ac:dyDescent="0.15"/>
    <row r="643" s="11" customFormat="1" ht="26.25" customHeight="1" x14ac:dyDescent="0.15"/>
    <row r="644" s="11" customFormat="1" ht="26.25" customHeight="1" x14ac:dyDescent="0.15"/>
    <row r="645" s="11" customFormat="1" ht="26.25" customHeight="1" x14ac:dyDescent="0.15"/>
    <row r="646" s="11" customFormat="1" ht="26.25" customHeight="1" x14ac:dyDescent="0.15"/>
    <row r="647" s="11" customFormat="1" ht="26.25" customHeight="1" x14ac:dyDescent="0.15"/>
    <row r="648" s="11" customFormat="1" ht="26.25" customHeight="1" x14ac:dyDescent="0.15"/>
    <row r="649" s="11" customFormat="1" ht="26.25" customHeight="1" x14ac:dyDescent="0.15"/>
    <row r="650" s="11" customFormat="1" ht="26.25" customHeight="1" x14ac:dyDescent="0.15"/>
    <row r="651" s="11" customFormat="1" ht="26.25" customHeight="1" x14ac:dyDescent="0.15"/>
    <row r="652" s="11" customFormat="1" ht="26.25" customHeight="1" x14ac:dyDescent="0.15"/>
    <row r="653" s="11" customFormat="1" ht="26.25" customHeight="1" x14ac:dyDescent="0.15"/>
    <row r="654" s="11" customFormat="1" ht="26.25" customHeight="1" x14ac:dyDescent="0.15"/>
    <row r="655" s="11" customFormat="1" ht="26.25" customHeight="1" x14ac:dyDescent="0.15"/>
    <row r="656" s="11" customFormat="1" ht="26.25" customHeight="1" x14ac:dyDescent="0.15"/>
    <row r="657" s="11" customFormat="1" ht="26.25" customHeight="1" x14ac:dyDescent="0.15"/>
    <row r="658" s="11" customFormat="1" ht="26.25" customHeight="1" x14ac:dyDescent="0.15"/>
    <row r="659" s="11" customFormat="1" ht="26.25" customHeight="1" x14ac:dyDescent="0.15"/>
    <row r="660" s="11" customFormat="1" ht="26.25" customHeight="1" x14ac:dyDescent="0.15"/>
    <row r="661" s="11" customFormat="1" ht="26.25" customHeight="1" x14ac:dyDescent="0.15"/>
    <row r="662" s="11" customFormat="1" ht="26.25" customHeight="1" x14ac:dyDescent="0.15"/>
    <row r="663" s="11" customFormat="1" ht="26.25" customHeight="1" x14ac:dyDescent="0.15"/>
    <row r="664" s="11" customFormat="1" ht="26.25" customHeight="1" x14ac:dyDescent="0.15"/>
    <row r="665" s="11" customFormat="1" ht="26.25" customHeight="1" x14ac:dyDescent="0.15"/>
    <row r="666" s="11" customFormat="1" ht="26.25" customHeight="1" x14ac:dyDescent="0.15"/>
    <row r="667" s="11" customFormat="1" ht="26.25" customHeight="1" x14ac:dyDescent="0.15"/>
    <row r="668" s="11" customFormat="1" ht="26.25" customHeight="1" x14ac:dyDescent="0.15"/>
    <row r="669" s="11" customFormat="1" ht="26.25" customHeight="1" x14ac:dyDescent="0.15"/>
    <row r="670" s="11" customFormat="1" ht="26.25" customHeight="1" x14ac:dyDescent="0.15"/>
    <row r="671" s="11" customFormat="1" ht="26.25" customHeight="1" x14ac:dyDescent="0.15"/>
    <row r="672" s="11" customFormat="1" ht="26.25" customHeight="1" x14ac:dyDescent="0.15"/>
    <row r="673" s="11" customFormat="1" ht="26.25" customHeight="1" x14ac:dyDescent="0.15"/>
    <row r="674" s="11" customFormat="1" ht="26.25" customHeight="1" x14ac:dyDescent="0.15"/>
    <row r="675" s="11" customFormat="1" ht="26.25" customHeight="1" x14ac:dyDescent="0.15"/>
    <row r="676" s="11" customFormat="1" ht="26.25" customHeight="1" x14ac:dyDescent="0.15"/>
    <row r="677" s="11" customFormat="1" ht="26.25" customHeight="1" x14ac:dyDescent="0.15"/>
    <row r="678" s="11" customFormat="1" ht="26.25" customHeight="1" x14ac:dyDescent="0.15"/>
    <row r="679" s="11" customFormat="1" ht="26.25" customHeight="1" x14ac:dyDescent="0.15"/>
    <row r="680" s="11" customFormat="1" ht="26.25" customHeight="1" x14ac:dyDescent="0.15"/>
    <row r="681" s="11" customFormat="1" ht="26.25" customHeight="1" x14ac:dyDescent="0.15"/>
    <row r="682" s="11" customFormat="1" ht="26.25" customHeight="1" x14ac:dyDescent="0.15"/>
    <row r="683" s="11" customFormat="1" ht="26.25" customHeight="1" x14ac:dyDescent="0.15"/>
    <row r="684" s="11" customFormat="1" ht="26.25" customHeight="1" x14ac:dyDescent="0.15"/>
    <row r="685" s="11" customFormat="1" ht="26.25" customHeight="1" x14ac:dyDescent="0.15"/>
    <row r="686" s="11" customFormat="1" ht="26.25" customHeight="1" x14ac:dyDescent="0.15"/>
    <row r="687" s="11" customFormat="1" ht="26.25" customHeight="1" x14ac:dyDescent="0.15"/>
    <row r="688" s="11" customFormat="1" ht="26.25" customHeight="1" x14ac:dyDescent="0.15"/>
    <row r="689" s="11" customFormat="1" ht="26.25" customHeight="1" x14ac:dyDescent="0.15"/>
    <row r="690" s="11" customFormat="1" ht="26.25" customHeight="1" x14ac:dyDescent="0.15"/>
    <row r="691" s="11" customFormat="1" ht="26.25" customHeight="1" x14ac:dyDescent="0.15"/>
    <row r="692" s="11" customFormat="1" ht="26.25" customHeight="1" x14ac:dyDescent="0.15"/>
    <row r="693" s="11" customFormat="1" ht="26.25" customHeight="1" x14ac:dyDescent="0.15"/>
    <row r="694" s="11" customFormat="1" ht="26.25" customHeight="1" x14ac:dyDescent="0.15"/>
    <row r="695" s="11" customFormat="1" ht="26.25" customHeight="1" x14ac:dyDescent="0.15"/>
    <row r="696" s="11" customFormat="1" ht="26.25" customHeight="1" x14ac:dyDescent="0.15"/>
    <row r="697" s="11" customFormat="1" ht="26.25" customHeight="1" x14ac:dyDescent="0.15"/>
    <row r="698" s="11" customFormat="1" ht="26.25" customHeight="1" x14ac:dyDescent="0.15"/>
    <row r="699" s="11" customFormat="1" ht="26.25" customHeight="1" x14ac:dyDescent="0.15"/>
    <row r="700" s="11" customFormat="1" ht="26.25" customHeight="1" x14ac:dyDescent="0.15"/>
    <row r="701" s="11" customFormat="1" ht="26.25" customHeight="1" x14ac:dyDescent="0.15"/>
    <row r="702" s="11" customFormat="1" ht="26.25" customHeight="1" x14ac:dyDescent="0.15"/>
    <row r="703" s="11" customFormat="1" ht="26.25" customHeight="1" x14ac:dyDescent="0.15"/>
    <row r="704" s="11" customFormat="1" ht="26.25" customHeight="1" x14ac:dyDescent="0.15"/>
    <row r="705" s="11" customFormat="1" ht="26.25" customHeight="1" x14ac:dyDescent="0.15"/>
    <row r="706" s="11" customFormat="1" ht="26.25" customHeight="1" x14ac:dyDescent="0.15"/>
    <row r="707" s="11" customFormat="1" ht="26.25" customHeight="1" x14ac:dyDescent="0.15"/>
    <row r="708" s="11" customFormat="1" ht="26.25" customHeight="1" x14ac:dyDescent="0.15"/>
    <row r="709" s="11" customFormat="1" ht="26.25" customHeight="1" x14ac:dyDescent="0.15"/>
    <row r="710" s="11" customFormat="1" ht="26.25" customHeight="1" x14ac:dyDescent="0.15"/>
    <row r="711" s="11" customFormat="1" ht="26.25" customHeight="1" x14ac:dyDescent="0.15"/>
    <row r="712" s="11" customFormat="1" ht="26.25" customHeight="1" x14ac:dyDescent="0.15"/>
    <row r="713" s="11" customFormat="1" ht="26.25" customHeight="1" x14ac:dyDescent="0.15"/>
    <row r="714" s="11" customFormat="1" ht="26.25" customHeight="1" x14ac:dyDescent="0.15"/>
    <row r="715" s="11" customFormat="1" ht="26.25" customHeight="1" x14ac:dyDescent="0.15"/>
    <row r="716" s="11" customFormat="1" ht="26.25" customHeight="1" x14ac:dyDescent="0.15"/>
    <row r="717" s="11" customFormat="1" ht="26.25" customHeight="1" x14ac:dyDescent="0.15"/>
    <row r="718" s="11" customFormat="1" ht="26.25" customHeight="1" x14ac:dyDescent="0.15"/>
    <row r="719" s="11" customFormat="1" ht="26.25" customHeight="1" x14ac:dyDescent="0.15"/>
    <row r="720" s="11" customFormat="1" ht="26.25" customHeight="1" x14ac:dyDescent="0.15"/>
    <row r="721" s="11" customFormat="1" ht="26.25" customHeight="1" x14ac:dyDescent="0.15"/>
    <row r="722" s="11" customFormat="1" ht="26.25" customHeight="1" x14ac:dyDescent="0.15"/>
    <row r="723" s="11" customFormat="1" ht="26.25" customHeight="1" x14ac:dyDescent="0.15"/>
    <row r="724" s="11" customFormat="1" ht="26.25" customHeight="1" x14ac:dyDescent="0.15"/>
    <row r="725" s="11" customFormat="1" ht="26.25" customHeight="1" x14ac:dyDescent="0.15"/>
    <row r="726" s="11" customFormat="1" ht="26.25" customHeight="1" x14ac:dyDescent="0.15"/>
    <row r="727" s="11" customFormat="1" ht="26.25" customHeight="1" x14ac:dyDescent="0.15"/>
    <row r="728" s="11" customFormat="1" ht="26.25" customHeight="1" x14ac:dyDescent="0.15"/>
    <row r="729" s="11" customFormat="1" ht="26.25" customHeight="1" x14ac:dyDescent="0.15"/>
    <row r="730" s="11" customFormat="1" ht="26.25" customHeight="1" x14ac:dyDescent="0.15"/>
    <row r="731" s="11" customFormat="1" ht="26.25" customHeight="1" x14ac:dyDescent="0.15"/>
    <row r="732" s="11" customFormat="1" ht="26.25" customHeight="1" x14ac:dyDescent="0.15"/>
    <row r="733" s="11" customFormat="1" ht="26.25" customHeight="1" x14ac:dyDescent="0.15"/>
    <row r="734" s="11" customFormat="1" ht="26.25" customHeight="1" x14ac:dyDescent="0.15"/>
    <row r="735" s="11" customFormat="1" ht="26.25" customHeight="1" x14ac:dyDescent="0.15"/>
    <row r="736" s="11" customFormat="1" ht="26.25" customHeight="1" x14ac:dyDescent="0.15"/>
    <row r="737" s="11" customFormat="1" ht="26.25" customHeight="1" x14ac:dyDescent="0.15"/>
    <row r="738" s="11" customFormat="1" ht="26.25" customHeight="1" x14ac:dyDescent="0.15"/>
    <row r="739" s="11" customFormat="1" ht="26.25" customHeight="1" x14ac:dyDescent="0.15"/>
    <row r="740" s="11" customFormat="1" ht="26.25" customHeight="1" x14ac:dyDescent="0.15"/>
    <row r="741" s="11" customFormat="1" ht="26.25" customHeight="1" x14ac:dyDescent="0.15"/>
    <row r="742" s="11" customFormat="1" ht="26.25" customHeight="1" x14ac:dyDescent="0.15"/>
    <row r="743" s="11" customFormat="1" ht="26.25" customHeight="1" x14ac:dyDescent="0.15"/>
    <row r="744" s="11" customFormat="1" ht="26.25" customHeight="1" x14ac:dyDescent="0.15"/>
    <row r="745" s="11" customFormat="1" ht="26.25" customHeight="1" x14ac:dyDescent="0.15"/>
    <row r="746" s="11" customFormat="1" ht="26.25" customHeight="1" x14ac:dyDescent="0.15"/>
    <row r="747" s="11" customFormat="1" ht="26.25" customHeight="1" x14ac:dyDescent="0.15"/>
    <row r="748" s="11" customFormat="1" ht="26.25" customHeight="1" x14ac:dyDescent="0.15"/>
    <row r="749" s="11" customFormat="1" ht="26.25" customHeight="1" x14ac:dyDescent="0.15"/>
    <row r="750" s="11" customFormat="1" ht="26.25" customHeight="1" x14ac:dyDescent="0.15"/>
    <row r="751" s="11" customFormat="1" ht="26.25" customHeight="1" x14ac:dyDescent="0.15"/>
    <row r="752" s="11" customFormat="1" ht="26.25" customHeight="1" x14ac:dyDescent="0.15"/>
    <row r="753" s="11" customFormat="1" ht="26.25" customHeight="1" x14ac:dyDescent="0.15"/>
    <row r="754" s="11" customFormat="1" ht="26.25" customHeight="1" x14ac:dyDescent="0.15"/>
    <row r="755" s="11" customFormat="1" ht="26.25" customHeight="1" x14ac:dyDescent="0.15"/>
    <row r="756" s="11" customFormat="1" ht="26.25" customHeight="1" x14ac:dyDescent="0.15"/>
    <row r="757" s="11" customFormat="1" ht="26.25" customHeight="1" x14ac:dyDescent="0.15"/>
    <row r="758" s="11" customFormat="1" ht="26.25" customHeight="1" x14ac:dyDescent="0.15"/>
    <row r="759" s="11" customFormat="1" ht="26.25" customHeight="1" x14ac:dyDescent="0.15"/>
    <row r="760" s="11" customFormat="1" ht="26.25" customHeight="1" x14ac:dyDescent="0.15"/>
    <row r="761" s="11" customFormat="1" ht="26.25" customHeight="1" x14ac:dyDescent="0.15"/>
    <row r="762" s="11" customFormat="1" ht="26.25" customHeight="1" x14ac:dyDescent="0.15"/>
    <row r="763" s="11" customFormat="1" ht="26.25" customHeight="1" x14ac:dyDescent="0.15"/>
    <row r="764" s="11" customFormat="1" ht="26.25" customHeight="1" x14ac:dyDescent="0.15"/>
    <row r="765" s="11" customFormat="1" ht="26.25" customHeight="1" x14ac:dyDescent="0.15"/>
    <row r="766" s="11" customFormat="1" ht="26.25" customHeight="1" x14ac:dyDescent="0.15"/>
    <row r="767" s="11" customFormat="1" ht="26.25" customHeight="1" x14ac:dyDescent="0.15"/>
    <row r="768" s="11" customFormat="1" ht="26.25" customHeight="1" x14ac:dyDescent="0.15"/>
    <row r="769" s="11" customFormat="1" ht="26.25" customHeight="1" x14ac:dyDescent="0.15"/>
    <row r="770" s="11" customFormat="1" ht="26.25" customHeight="1" x14ac:dyDescent="0.15"/>
    <row r="771" s="11" customFormat="1" ht="26.25" customHeight="1" x14ac:dyDescent="0.15"/>
    <row r="772" s="11" customFormat="1" ht="26.25" customHeight="1" x14ac:dyDescent="0.15"/>
    <row r="773" s="11" customFormat="1" ht="26.25" customHeight="1" x14ac:dyDescent="0.15"/>
    <row r="774" s="11" customFormat="1" ht="26.25" customHeight="1" x14ac:dyDescent="0.15"/>
    <row r="775" s="11" customFormat="1" ht="26.25" customHeight="1" x14ac:dyDescent="0.15"/>
    <row r="776" s="11" customFormat="1" ht="26.25" customHeight="1" x14ac:dyDescent="0.15"/>
    <row r="777" s="11" customFormat="1" ht="26.25" customHeight="1" x14ac:dyDescent="0.15"/>
    <row r="778" s="11" customFormat="1" ht="26.25" customHeight="1" x14ac:dyDescent="0.15"/>
    <row r="779" s="11" customFormat="1" ht="26.25" customHeight="1" x14ac:dyDescent="0.15"/>
    <row r="780" s="11" customFormat="1" ht="26.25" customHeight="1" x14ac:dyDescent="0.15"/>
    <row r="781" s="11" customFormat="1" ht="26.25" customHeight="1" x14ac:dyDescent="0.15"/>
    <row r="782" s="11" customFormat="1" ht="26.25" customHeight="1" x14ac:dyDescent="0.15"/>
    <row r="783" s="11" customFormat="1" ht="26.25" customHeight="1" x14ac:dyDescent="0.15"/>
    <row r="784" s="11" customFormat="1" ht="26.25" customHeight="1" x14ac:dyDescent="0.15"/>
    <row r="785" s="11" customFormat="1" ht="26.25" customHeight="1" x14ac:dyDescent="0.15"/>
    <row r="786" s="11" customFormat="1" ht="26.25" customHeight="1" x14ac:dyDescent="0.15"/>
    <row r="787" s="11" customFormat="1" ht="26.25" customHeight="1" x14ac:dyDescent="0.15"/>
    <row r="788" s="11" customFormat="1" ht="26.25" customHeight="1" x14ac:dyDescent="0.15"/>
    <row r="789" s="11" customFormat="1" ht="26.25" customHeight="1" x14ac:dyDescent="0.15"/>
    <row r="790" s="11" customFormat="1" ht="26.25" customHeight="1" x14ac:dyDescent="0.15"/>
    <row r="791" s="11" customFormat="1" ht="26.25" customHeight="1" x14ac:dyDescent="0.15"/>
    <row r="792" s="11" customFormat="1" ht="26.25" customHeight="1" x14ac:dyDescent="0.15"/>
    <row r="793" s="11" customFormat="1" ht="26.25" customHeight="1" x14ac:dyDescent="0.15"/>
    <row r="794" s="11" customFormat="1" ht="26.25" customHeight="1" x14ac:dyDescent="0.15"/>
    <row r="795" s="11" customFormat="1" ht="26.25" customHeight="1" x14ac:dyDescent="0.15"/>
    <row r="796" s="11" customFormat="1" ht="26.25" customHeight="1" x14ac:dyDescent="0.15"/>
    <row r="797" s="11" customFormat="1" ht="26.25" customHeight="1" x14ac:dyDescent="0.15"/>
    <row r="798" s="11" customFormat="1" ht="26.25" customHeight="1" x14ac:dyDescent="0.15"/>
    <row r="799" s="11" customFormat="1" ht="26.25" customHeight="1" x14ac:dyDescent="0.15"/>
    <row r="800" s="11" customFormat="1" ht="26.25" customHeight="1" x14ac:dyDescent="0.15"/>
    <row r="801" s="11" customFormat="1" ht="26.25" customHeight="1" x14ac:dyDescent="0.15"/>
    <row r="802" s="11" customFormat="1" ht="26.25" customHeight="1" x14ac:dyDescent="0.15"/>
    <row r="803" s="11" customFormat="1" ht="26.25" customHeight="1" x14ac:dyDescent="0.15"/>
    <row r="804" s="11" customFormat="1" ht="26.25" customHeight="1" x14ac:dyDescent="0.15"/>
    <row r="805" s="11" customFormat="1" ht="26.25" customHeight="1" x14ac:dyDescent="0.15"/>
    <row r="806" s="11" customFormat="1" ht="26.25" customHeight="1" x14ac:dyDescent="0.15"/>
    <row r="807" s="11" customFormat="1" ht="26.25" customHeight="1" x14ac:dyDescent="0.15"/>
    <row r="808" s="11" customFormat="1" ht="26.25" customHeight="1" x14ac:dyDescent="0.15"/>
    <row r="809" s="11" customFormat="1" ht="26.25" customHeight="1" x14ac:dyDescent="0.15"/>
    <row r="810" s="11" customFormat="1" ht="26.25" customHeight="1" x14ac:dyDescent="0.15"/>
    <row r="811" s="11" customFormat="1" ht="26.25" customHeight="1" x14ac:dyDescent="0.15"/>
    <row r="812" s="11" customFormat="1" ht="26.25" customHeight="1" x14ac:dyDescent="0.15"/>
    <row r="813" s="11" customFormat="1" ht="26.25" customHeight="1" x14ac:dyDescent="0.15"/>
    <row r="814" s="11" customFormat="1" ht="26.25" customHeight="1" x14ac:dyDescent="0.15"/>
    <row r="815" s="11" customFormat="1" ht="26.25" customHeight="1" x14ac:dyDescent="0.15"/>
    <row r="816" s="11" customFormat="1" ht="26.25" customHeight="1" x14ac:dyDescent="0.15"/>
    <row r="817" s="11" customFormat="1" ht="26.25" customHeight="1" x14ac:dyDescent="0.15"/>
    <row r="818" s="11" customFormat="1" ht="26.25" customHeight="1" x14ac:dyDescent="0.15"/>
    <row r="819" s="11" customFormat="1" ht="26.25" customHeight="1" x14ac:dyDescent="0.15"/>
    <row r="820" s="11" customFormat="1" ht="26.25" customHeight="1" x14ac:dyDescent="0.15"/>
    <row r="821" s="11" customFormat="1" ht="26.25" customHeight="1" x14ac:dyDescent="0.15"/>
    <row r="822" s="11" customFormat="1" ht="26.25" customHeight="1" x14ac:dyDescent="0.15"/>
    <row r="823" s="11" customFormat="1" ht="26.25" customHeight="1" x14ac:dyDescent="0.15"/>
    <row r="824" s="11" customFormat="1" ht="26.25" customHeight="1" x14ac:dyDescent="0.15"/>
    <row r="825" s="11" customFormat="1" ht="26.25" customHeight="1" x14ac:dyDescent="0.15"/>
    <row r="826" s="11" customFormat="1" ht="26.25" customHeight="1" x14ac:dyDescent="0.15"/>
    <row r="827" s="11" customFormat="1" ht="26.25" customHeight="1" x14ac:dyDescent="0.15"/>
    <row r="828" s="11" customFormat="1" ht="26.25" customHeight="1" x14ac:dyDescent="0.15"/>
    <row r="829" s="11" customFormat="1" ht="26.25" customHeight="1" x14ac:dyDescent="0.15"/>
    <row r="830" s="11" customFormat="1" ht="26.25" customHeight="1" x14ac:dyDescent="0.15"/>
    <row r="831" s="11" customFormat="1" ht="26.25" customHeight="1" x14ac:dyDescent="0.15"/>
    <row r="832" s="11" customFormat="1" ht="26.25" customHeight="1" x14ac:dyDescent="0.15"/>
    <row r="833" s="11" customFormat="1" ht="26.25" customHeight="1" x14ac:dyDescent="0.15"/>
    <row r="834" s="11" customFormat="1" ht="26.25" customHeight="1" x14ac:dyDescent="0.15"/>
    <row r="835" s="11" customFormat="1" ht="26.25" customHeight="1" x14ac:dyDescent="0.15"/>
    <row r="836" s="11" customFormat="1" ht="26.25" customHeight="1" x14ac:dyDescent="0.15"/>
    <row r="837" s="11" customFormat="1" ht="26.25" customHeight="1" x14ac:dyDescent="0.15"/>
    <row r="838" s="11" customFormat="1" ht="26.25" customHeight="1" x14ac:dyDescent="0.15"/>
    <row r="839" s="11" customFormat="1" ht="26.25" customHeight="1" x14ac:dyDescent="0.15"/>
    <row r="840" s="11" customFormat="1" ht="26.25" customHeight="1" x14ac:dyDescent="0.15"/>
    <row r="841" s="11" customFormat="1" ht="26.25" customHeight="1" x14ac:dyDescent="0.15"/>
    <row r="842" s="11" customFormat="1" ht="26.25" customHeight="1" x14ac:dyDescent="0.15"/>
    <row r="843" s="11" customFormat="1" ht="26.25" customHeight="1" x14ac:dyDescent="0.15"/>
    <row r="844" s="11" customFormat="1" ht="26.25" customHeight="1" x14ac:dyDescent="0.15"/>
    <row r="845" s="11" customFormat="1" ht="26.25" customHeight="1" x14ac:dyDescent="0.15"/>
    <row r="846" s="11" customFormat="1" ht="26.25" customHeight="1" x14ac:dyDescent="0.15"/>
    <row r="847" s="11" customFormat="1" ht="26.25" customHeight="1" x14ac:dyDescent="0.15"/>
    <row r="848" s="11" customFormat="1" ht="26.25" customHeight="1" x14ac:dyDescent="0.15"/>
    <row r="849" s="11" customFormat="1" ht="26.25" customHeight="1" x14ac:dyDescent="0.15"/>
    <row r="850" s="11" customFormat="1" ht="26.25" customHeight="1" x14ac:dyDescent="0.15"/>
    <row r="851" s="11" customFormat="1" ht="26.25" customHeight="1" x14ac:dyDescent="0.15"/>
    <row r="852" s="11" customFormat="1" ht="26.25" customHeight="1" x14ac:dyDescent="0.15"/>
    <row r="853" s="11" customFormat="1" ht="26.25" customHeight="1" x14ac:dyDescent="0.15"/>
    <row r="854" s="11" customFormat="1" ht="26.25" customHeight="1" x14ac:dyDescent="0.15"/>
    <row r="855" s="11" customFormat="1" ht="26.25" customHeight="1" x14ac:dyDescent="0.15"/>
    <row r="856" s="11" customFormat="1" ht="26.25" customHeight="1" x14ac:dyDescent="0.15"/>
    <row r="857" s="11" customFormat="1" ht="26.25" customHeight="1" x14ac:dyDescent="0.15"/>
    <row r="858" s="11" customFormat="1" ht="26.25" customHeight="1" x14ac:dyDescent="0.15"/>
    <row r="859" s="11" customFormat="1" ht="26.25" customHeight="1" x14ac:dyDescent="0.15"/>
    <row r="860" s="11" customFormat="1" ht="26.25" customHeight="1" x14ac:dyDescent="0.15"/>
    <row r="861" s="11" customFormat="1" ht="26.25" customHeight="1" x14ac:dyDescent="0.15"/>
    <row r="862" s="11" customFormat="1" ht="26.25" customHeight="1" x14ac:dyDescent="0.15"/>
    <row r="863" s="11" customFormat="1" ht="26.25" customHeight="1" x14ac:dyDescent="0.15"/>
    <row r="864" s="11" customFormat="1" ht="26.25" customHeight="1" x14ac:dyDescent="0.15"/>
    <row r="865" s="11" customFormat="1" ht="26.25" customHeight="1" x14ac:dyDescent="0.15"/>
    <row r="866" s="11" customFormat="1" ht="26.25" customHeight="1" x14ac:dyDescent="0.15"/>
    <row r="867" s="11" customFormat="1" ht="26.25" customHeight="1" x14ac:dyDescent="0.15"/>
    <row r="868" s="11" customFormat="1" ht="26.25" customHeight="1" x14ac:dyDescent="0.15"/>
    <row r="869" s="11" customFormat="1" ht="26.25" customHeight="1" x14ac:dyDescent="0.15"/>
    <row r="870" s="11" customFormat="1" ht="26.25" customHeight="1" x14ac:dyDescent="0.15"/>
    <row r="871" s="11" customFormat="1" ht="26.25" customHeight="1" x14ac:dyDescent="0.15"/>
    <row r="872" s="11" customFormat="1" ht="26.25" customHeight="1" x14ac:dyDescent="0.15"/>
    <row r="873" s="11" customFormat="1" ht="26.25" customHeight="1" x14ac:dyDescent="0.15"/>
    <row r="874" s="11" customFormat="1" ht="26.25" customHeight="1" x14ac:dyDescent="0.15"/>
    <row r="875" s="11" customFormat="1" ht="26.25" customHeight="1" x14ac:dyDescent="0.15"/>
    <row r="876" s="11" customFormat="1" ht="26.25" customHeight="1" x14ac:dyDescent="0.15"/>
    <row r="877" s="11" customFormat="1" ht="26.25" customHeight="1" x14ac:dyDescent="0.15"/>
    <row r="878" s="11" customFormat="1" ht="26.25" customHeight="1" x14ac:dyDescent="0.15"/>
    <row r="879" s="11" customFormat="1" ht="26.25" customHeight="1" x14ac:dyDescent="0.15"/>
    <row r="880" s="11" customFormat="1" ht="26.25" customHeight="1" x14ac:dyDescent="0.15"/>
    <row r="881" s="11" customFormat="1" ht="26.25" customHeight="1" x14ac:dyDescent="0.15"/>
    <row r="882" s="11" customFormat="1" ht="26.25" customHeight="1" x14ac:dyDescent="0.15"/>
    <row r="883" s="11" customFormat="1" ht="26.25" customHeight="1" x14ac:dyDescent="0.15"/>
    <row r="884" s="11" customFormat="1" ht="26.25" customHeight="1" x14ac:dyDescent="0.15"/>
    <row r="885" s="11" customFormat="1" ht="26.25" customHeight="1" x14ac:dyDescent="0.15"/>
    <row r="886" s="11" customFormat="1" ht="26.25" customHeight="1" x14ac:dyDescent="0.15"/>
    <row r="887" s="11" customFormat="1" ht="26.25" customHeight="1" x14ac:dyDescent="0.15"/>
    <row r="888" s="11" customFormat="1" ht="26.25" customHeight="1" x14ac:dyDescent="0.15"/>
    <row r="889" s="11" customFormat="1" ht="26.25" customHeight="1" x14ac:dyDescent="0.15"/>
    <row r="890" s="11" customFormat="1" ht="26.25" customHeight="1" x14ac:dyDescent="0.15"/>
    <row r="891" s="11" customFormat="1" ht="26.25" customHeight="1" x14ac:dyDescent="0.15"/>
    <row r="892" s="11" customFormat="1" ht="26.25" customHeight="1" x14ac:dyDescent="0.15"/>
    <row r="893" s="11" customFormat="1" ht="26.25" customHeight="1" x14ac:dyDescent="0.15"/>
    <row r="894" s="11" customFormat="1" ht="26.25" customHeight="1" x14ac:dyDescent="0.15"/>
    <row r="895" s="11" customFormat="1" ht="26.25" customHeight="1" x14ac:dyDescent="0.15"/>
    <row r="896" s="11" customFormat="1" ht="26.25" customHeight="1" x14ac:dyDescent="0.15"/>
    <row r="897" s="11" customFormat="1" ht="26.25" customHeight="1" x14ac:dyDescent="0.15"/>
    <row r="898" s="11" customFormat="1" ht="26.25" customHeight="1" x14ac:dyDescent="0.15"/>
    <row r="899" s="11" customFormat="1" ht="26.25" customHeight="1" x14ac:dyDescent="0.15"/>
    <row r="900" s="11" customFormat="1" ht="26.25" customHeight="1" x14ac:dyDescent="0.15"/>
    <row r="901" s="11" customFormat="1" ht="26.25" customHeight="1" x14ac:dyDescent="0.15"/>
    <row r="902" s="11" customFormat="1" ht="26.25" customHeight="1" x14ac:dyDescent="0.15"/>
    <row r="903" s="11" customFormat="1" ht="26.25" customHeight="1" x14ac:dyDescent="0.15"/>
    <row r="904" s="11" customFormat="1" ht="26.25" customHeight="1" x14ac:dyDescent="0.15"/>
    <row r="905" s="11" customFormat="1" ht="26.25" customHeight="1" x14ac:dyDescent="0.15"/>
    <row r="906" s="11" customFormat="1" ht="26.25" customHeight="1" x14ac:dyDescent="0.15"/>
    <row r="907" s="11" customFormat="1" ht="26.25" customHeight="1" x14ac:dyDescent="0.15"/>
    <row r="908" s="11" customFormat="1" ht="26.25" customHeight="1" x14ac:dyDescent="0.15"/>
    <row r="909" s="11" customFormat="1" ht="26.25" customHeight="1" x14ac:dyDescent="0.15"/>
    <row r="910" s="11" customFormat="1" ht="26.25" customHeight="1" x14ac:dyDescent="0.15"/>
    <row r="911" s="11" customFormat="1" ht="26.25" customHeight="1" x14ac:dyDescent="0.15"/>
    <row r="912" s="11" customFormat="1" ht="26.25" customHeight="1" x14ac:dyDescent="0.15"/>
    <row r="913" s="11" customFormat="1" ht="26.25" customHeight="1" x14ac:dyDescent="0.15"/>
    <row r="914" s="11" customFormat="1" ht="26.25" customHeight="1" x14ac:dyDescent="0.15"/>
    <row r="915" s="11" customFormat="1" ht="26.25" customHeight="1" x14ac:dyDescent="0.15"/>
    <row r="916" s="11" customFormat="1" ht="26.25" customHeight="1" x14ac:dyDescent="0.15"/>
    <row r="917" s="11" customFormat="1" ht="26.25" customHeight="1" x14ac:dyDescent="0.15"/>
    <row r="918" s="11" customFormat="1" ht="26.25" customHeight="1" x14ac:dyDescent="0.15"/>
    <row r="919" s="11" customFormat="1" ht="26.25" customHeight="1" x14ac:dyDescent="0.15"/>
    <row r="920" s="11" customFormat="1" ht="26.25" customHeight="1" x14ac:dyDescent="0.15"/>
    <row r="921" s="11" customFormat="1" ht="26.25" customHeight="1" x14ac:dyDescent="0.15"/>
    <row r="922" s="11" customFormat="1" ht="26.25" customHeight="1" x14ac:dyDescent="0.15"/>
    <row r="923" s="11" customFormat="1" ht="26.25" customHeight="1" x14ac:dyDescent="0.15"/>
    <row r="924" s="11" customFormat="1" ht="26.25" customHeight="1" x14ac:dyDescent="0.15"/>
    <row r="925" s="11" customFormat="1" ht="26.25" customHeight="1" x14ac:dyDescent="0.15"/>
    <row r="926" s="11" customFormat="1" ht="26.25" customHeight="1" x14ac:dyDescent="0.15"/>
    <row r="927" s="11" customFormat="1" ht="26.25" customHeight="1" x14ac:dyDescent="0.15"/>
    <row r="928" s="11" customFormat="1" ht="26.25" customHeight="1" x14ac:dyDescent="0.15"/>
    <row r="929" s="11" customFormat="1" ht="26.25" customHeight="1" x14ac:dyDescent="0.15"/>
    <row r="930" s="11" customFormat="1" ht="26.25" customHeight="1" x14ac:dyDescent="0.15"/>
    <row r="931" s="11" customFormat="1" ht="26.25" customHeight="1" x14ac:dyDescent="0.15"/>
    <row r="932" s="11" customFormat="1" ht="26.25" customHeight="1" x14ac:dyDescent="0.15"/>
    <row r="933" s="11" customFormat="1" ht="26.25" customHeight="1" x14ac:dyDescent="0.15"/>
    <row r="934" s="11" customFormat="1" ht="26.25" customHeight="1" x14ac:dyDescent="0.15"/>
    <row r="935" s="11" customFormat="1" ht="26.25" customHeight="1" x14ac:dyDescent="0.15"/>
    <row r="936" s="11" customFormat="1" ht="26.25" customHeight="1" x14ac:dyDescent="0.15"/>
    <row r="937" s="11" customFormat="1" ht="26.25" customHeight="1" x14ac:dyDescent="0.15"/>
    <row r="938" s="11" customFormat="1" ht="26.25" customHeight="1" x14ac:dyDescent="0.15"/>
    <row r="939" s="11" customFormat="1" ht="26.25" customHeight="1" x14ac:dyDescent="0.15"/>
    <row r="940" s="11" customFormat="1" ht="26.25" customHeight="1" x14ac:dyDescent="0.15"/>
    <row r="941" s="11" customFormat="1" ht="26.25" customHeight="1" x14ac:dyDescent="0.15"/>
    <row r="942" s="11" customFormat="1" ht="26.25" customHeight="1" x14ac:dyDescent="0.15"/>
    <row r="943" s="11" customFormat="1" ht="26.25" customHeight="1" x14ac:dyDescent="0.15"/>
    <row r="944" s="11" customFormat="1" ht="26.25" customHeight="1" x14ac:dyDescent="0.15"/>
    <row r="945" s="11" customFormat="1" ht="26.25" customHeight="1" x14ac:dyDescent="0.15"/>
    <row r="946" s="11" customFormat="1" ht="26.25" customHeight="1" x14ac:dyDescent="0.15"/>
    <row r="947" s="11" customFormat="1" ht="26.25" customHeight="1" x14ac:dyDescent="0.15"/>
    <row r="948" s="11" customFormat="1" ht="26.25" customHeight="1" x14ac:dyDescent="0.15"/>
    <row r="949" s="11" customFormat="1" ht="26.25" customHeight="1" x14ac:dyDescent="0.15"/>
    <row r="950" s="11" customFormat="1" ht="26.25" customHeight="1" x14ac:dyDescent="0.15"/>
    <row r="951" s="11" customFormat="1" ht="26.25" customHeight="1" x14ac:dyDescent="0.15"/>
    <row r="952" s="11" customFormat="1" ht="26.25" customHeight="1" x14ac:dyDescent="0.15"/>
    <row r="953" s="11" customFormat="1" ht="26.25" customHeight="1" x14ac:dyDescent="0.15"/>
    <row r="954" s="11" customFormat="1" ht="26.25" customHeight="1" x14ac:dyDescent="0.15"/>
    <row r="955" s="11" customFormat="1" ht="26.25" customHeight="1" x14ac:dyDescent="0.15"/>
    <row r="956" s="11" customFormat="1" ht="26.25" customHeight="1" x14ac:dyDescent="0.15"/>
    <row r="957" s="11" customFormat="1" ht="26.25" customHeight="1" x14ac:dyDescent="0.15"/>
    <row r="958" s="11" customFormat="1" ht="26.25" customHeight="1" x14ac:dyDescent="0.15"/>
    <row r="959" s="11" customFormat="1" ht="26.25" customHeight="1" x14ac:dyDescent="0.15"/>
    <row r="960" s="11" customFormat="1" ht="26.25" customHeight="1" x14ac:dyDescent="0.15"/>
    <row r="961" s="11" customFormat="1" ht="26.25" customHeight="1" x14ac:dyDescent="0.15"/>
    <row r="962" s="11" customFormat="1" ht="26.25" customHeight="1" x14ac:dyDescent="0.15"/>
    <row r="963" s="11" customFormat="1" ht="26.25" customHeight="1" x14ac:dyDescent="0.15"/>
    <row r="964" s="11" customFormat="1" ht="26.25" customHeight="1" x14ac:dyDescent="0.15"/>
    <row r="965" s="11" customFormat="1" ht="26.25" customHeight="1" x14ac:dyDescent="0.15"/>
    <row r="966" s="11" customFormat="1" ht="26.25" customHeight="1" x14ac:dyDescent="0.15"/>
    <row r="967" s="11" customFormat="1" ht="26.25" customHeight="1" x14ac:dyDescent="0.15"/>
    <row r="968" s="11" customFormat="1" ht="26.25" customHeight="1" x14ac:dyDescent="0.15"/>
    <row r="969" s="11" customFormat="1" ht="26.25" customHeight="1" x14ac:dyDescent="0.15"/>
    <row r="970" s="11" customFormat="1" ht="26.25" customHeight="1" x14ac:dyDescent="0.15"/>
    <row r="971" s="11" customFormat="1" ht="26.25" customHeight="1" x14ac:dyDescent="0.15"/>
    <row r="972" s="11" customFormat="1" ht="26.25" customHeight="1" x14ac:dyDescent="0.15"/>
    <row r="973" s="11" customFormat="1" ht="26.25" customHeight="1" x14ac:dyDescent="0.15"/>
    <row r="974" s="11" customFormat="1" ht="26.25" customHeight="1" x14ac:dyDescent="0.15"/>
    <row r="975" s="11" customFormat="1" ht="26.25" customHeight="1" x14ac:dyDescent="0.15"/>
    <row r="976" s="11" customFormat="1" ht="26.25" customHeight="1" x14ac:dyDescent="0.15"/>
    <row r="977" s="11" customFormat="1" ht="26.25" customHeight="1" x14ac:dyDescent="0.15"/>
    <row r="978" s="11" customFormat="1" ht="26.25" customHeight="1" x14ac:dyDescent="0.15"/>
    <row r="979" s="11" customFormat="1" ht="26.25" customHeight="1" x14ac:dyDescent="0.15"/>
    <row r="980" s="11" customFormat="1" ht="26.25" customHeight="1" x14ac:dyDescent="0.15"/>
    <row r="981" s="11" customFormat="1" ht="26.25" customHeight="1" x14ac:dyDescent="0.15"/>
    <row r="982" s="11" customFormat="1" ht="26.25" customHeight="1" x14ac:dyDescent="0.15"/>
    <row r="983" s="11" customFormat="1" ht="26.25" customHeight="1" x14ac:dyDescent="0.15"/>
    <row r="984" s="11" customFormat="1" ht="26.25" customHeight="1" x14ac:dyDescent="0.15"/>
    <row r="985" s="11" customFormat="1" ht="26.25" customHeight="1" x14ac:dyDescent="0.15"/>
    <row r="986" s="11" customFormat="1" ht="26.25" customHeight="1" x14ac:dyDescent="0.15"/>
    <row r="987" s="11" customFormat="1" ht="26.25" customHeight="1" x14ac:dyDescent="0.15"/>
    <row r="988" s="11" customFormat="1" ht="26.25" customHeight="1" x14ac:dyDescent="0.15"/>
    <row r="989" s="11" customFormat="1" ht="26.25" customHeight="1" x14ac:dyDescent="0.15"/>
    <row r="990" s="11" customFormat="1" ht="26.25" customHeight="1" x14ac:dyDescent="0.15"/>
    <row r="991" s="11" customFormat="1" ht="26.25" customHeight="1" x14ac:dyDescent="0.15"/>
    <row r="992" s="11" customFormat="1" ht="26.25" customHeight="1" x14ac:dyDescent="0.15"/>
    <row r="993" s="11" customFormat="1" ht="26.25" customHeight="1" x14ac:dyDescent="0.15"/>
    <row r="994" s="11" customFormat="1" ht="26.25" customHeight="1" x14ac:dyDescent="0.15"/>
    <row r="995" s="11" customFormat="1" ht="26.25" customHeight="1" x14ac:dyDescent="0.15"/>
    <row r="996" s="11" customFormat="1" ht="26.25" customHeight="1" x14ac:dyDescent="0.15"/>
    <row r="997" s="11" customFormat="1" ht="26.25" customHeight="1" x14ac:dyDescent="0.15"/>
    <row r="998" s="11" customFormat="1" ht="26.25" customHeight="1" x14ac:dyDescent="0.15"/>
    <row r="999" s="11" customFormat="1" ht="26.25" customHeight="1" x14ac:dyDescent="0.15"/>
    <row r="1000" s="11" customFormat="1" ht="26.25" customHeight="1" x14ac:dyDescent="0.15"/>
    <row r="1001" s="11" customFormat="1" ht="26.25" customHeight="1" x14ac:dyDescent="0.15"/>
    <row r="1002" s="11" customFormat="1" ht="26.25" customHeight="1" x14ac:dyDescent="0.15"/>
    <row r="1003" s="11" customFormat="1" ht="26.25" customHeight="1" x14ac:dyDescent="0.15"/>
    <row r="1004" s="11" customFormat="1" ht="26.25" customHeight="1" x14ac:dyDescent="0.15"/>
    <row r="1005" s="11" customFormat="1" ht="26.25" customHeight="1" x14ac:dyDescent="0.15"/>
    <row r="1006" s="11" customFormat="1" ht="26.25" customHeight="1" x14ac:dyDescent="0.15"/>
    <row r="1007" s="11" customFormat="1" ht="26.25" customHeight="1" x14ac:dyDescent="0.15"/>
    <row r="1008" s="11" customFormat="1" ht="26.25" customHeight="1" x14ac:dyDescent="0.15"/>
    <row r="1009" s="11" customFormat="1" ht="26.25" customHeight="1" x14ac:dyDescent="0.15"/>
    <row r="1010" s="11" customFormat="1" ht="26.25" customHeight="1" x14ac:dyDescent="0.15"/>
    <row r="1011" s="11" customFormat="1" ht="26.25" customHeight="1" x14ac:dyDescent="0.15"/>
    <row r="1012" s="11" customFormat="1" ht="26.25" customHeight="1" x14ac:dyDescent="0.15"/>
    <row r="1013" s="11" customFormat="1" ht="26.25" customHeight="1" x14ac:dyDescent="0.15"/>
    <row r="1014" s="11" customFormat="1" ht="26.25" customHeight="1" x14ac:dyDescent="0.15"/>
    <row r="1015" s="11" customFormat="1" ht="26.25" customHeight="1" x14ac:dyDescent="0.15"/>
    <row r="1016" s="11" customFormat="1" ht="26.25" customHeight="1" x14ac:dyDescent="0.15"/>
    <row r="1017" s="11" customFormat="1" ht="26.25" customHeight="1" x14ac:dyDescent="0.15"/>
    <row r="1018" s="11" customFormat="1" ht="26.25" customHeight="1" x14ac:dyDescent="0.15"/>
    <row r="1019" s="11" customFormat="1" ht="26.25" customHeight="1" x14ac:dyDescent="0.15"/>
    <row r="1020" s="11" customFormat="1" ht="26.25" customHeight="1" x14ac:dyDescent="0.15"/>
    <row r="1021" s="11" customFormat="1" ht="26.25" customHeight="1" x14ac:dyDescent="0.15"/>
    <row r="1022" s="11" customFormat="1" ht="26.25" customHeight="1" x14ac:dyDescent="0.15"/>
    <row r="1023" s="11" customFormat="1" ht="26.25" customHeight="1" x14ac:dyDescent="0.15"/>
    <row r="1024" s="11" customFormat="1" ht="26.25" customHeight="1" x14ac:dyDescent="0.15"/>
    <row r="1025" s="11" customFormat="1" ht="26.25" customHeight="1" x14ac:dyDescent="0.15"/>
    <row r="1026" s="11" customFormat="1" ht="26.25" customHeight="1" x14ac:dyDescent="0.15"/>
    <row r="1027" s="11" customFormat="1" ht="26.25" customHeight="1" x14ac:dyDescent="0.15"/>
    <row r="1028" s="11" customFormat="1" ht="26.25" customHeight="1" x14ac:dyDescent="0.15"/>
    <row r="1029" s="11" customFormat="1" ht="26.25" customHeight="1" x14ac:dyDescent="0.15"/>
    <row r="1030" s="11" customFormat="1" ht="26.25" customHeight="1" x14ac:dyDescent="0.15"/>
    <row r="1031" s="11" customFormat="1" ht="26.25" customHeight="1" x14ac:dyDescent="0.15"/>
    <row r="1032" s="11" customFormat="1" ht="26.25" customHeight="1" x14ac:dyDescent="0.15"/>
    <row r="1033" s="11" customFormat="1" ht="26.25" customHeight="1" x14ac:dyDescent="0.15"/>
    <row r="1034" s="11" customFormat="1" ht="26.25" customHeight="1" x14ac:dyDescent="0.15"/>
    <row r="1035" s="11" customFormat="1" ht="26.25" customHeight="1" x14ac:dyDescent="0.15"/>
    <row r="1036" s="11" customFormat="1" ht="26.25" customHeight="1" x14ac:dyDescent="0.15"/>
    <row r="1037" s="11" customFormat="1" ht="26.25" customHeight="1" x14ac:dyDescent="0.15"/>
    <row r="1038" s="11" customFormat="1" ht="26.25" customHeight="1" x14ac:dyDescent="0.15"/>
    <row r="1039" s="11" customFormat="1" ht="26.25" customHeight="1" x14ac:dyDescent="0.15"/>
    <row r="1040" s="11" customFormat="1" ht="26.25" customHeight="1" x14ac:dyDescent="0.15"/>
    <row r="1041" s="11" customFormat="1" ht="26.25" customHeight="1" x14ac:dyDescent="0.15"/>
    <row r="1042" s="11" customFormat="1" ht="26.25" customHeight="1" x14ac:dyDescent="0.15"/>
    <row r="1043" s="11" customFormat="1" ht="26.25" customHeight="1" x14ac:dyDescent="0.15"/>
    <row r="1044" s="11" customFormat="1" ht="26.25" customHeight="1" x14ac:dyDescent="0.15"/>
    <row r="1045" s="11" customFormat="1" ht="26.25" customHeight="1" x14ac:dyDescent="0.15"/>
    <row r="1046" s="11" customFormat="1" ht="26.25" customHeight="1" x14ac:dyDescent="0.15"/>
    <row r="1047" s="11" customFormat="1" ht="26.25" customHeight="1" x14ac:dyDescent="0.15"/>
    <row r="1048" s="11" customFormat="1" ht="26.25" customHeight="1" x14ac:dyDescent="0.15"/>
    <row r="1049" s="11" customFormat="1" ht="26.25" customHeight="1" x14ac:dyDescent="0.15"/>
    <row r="1050" s="11" customFormat="1" ht="26.25" customHeight="1" x14ac:dyDescent="0.15"/>
    <row r="1051" s="11" customFormat="1" ht="26.25" customHeight="1" x14ac:dyDescent="0.15"/>
    <row r="1052" s="11" customFormat="1" ht="26.25" customHeight="1" x14ac:dyDescent="0.15"/>
    <row r="1053" s="11" customFormat="1" ht="26.25" customHeight="1" x14ac:dyDescent="0.15"/>
    <row r="1054" s="11" customFormat="1" ht="26.25" customHeight="1" x14ac:dyDescent="0.15"/>
    <row r="1055" s="11" customFormat="1" ht="26.25" customHeight="1" x14ac:dyDescent="0.15"/>
    <row r="1056" s="11" customFormat="1" ht="26.25" customHeight="1" x14ac:dyDescent="0.15"/>
    <row r="1057" s="11" customFormat="1" ht="26.25" customHeight="1" x14ac:dyDescent="0.15"/>
    <row r="1058" s="11" customFormat="1" ht="26.25" customHeight="1" x14ac:dyDescent="0.15"/>
    <row r="1059" s="11" customFormat="1" ht="26.25" customHeight="1" x14ac:dyDescent="0.15"/>
    <row r="1060" s="11" customFormat="1" ht="26.25" customHeight="1" x14ac:dyDescent="0.15"/>
    <row r="1061" s="11" customFormat="1" ht="26.25" customHeight="1" x14ac:dyDescent="0.15"/>
    <row r="1062" s="11" customFormat="1" ht="26.25" customHeight="1" x14ac:dyDescent="0.15"/>
    <row r="1063" s="11" customFormat="1" ht="26.25" customHeight="1" x14ac:dyDescent="0.15"/>
    <row r="1064" s="11" customFormat="1" ht="26.25" customHeight="1" x14ac:dyDescent="0.15"/>
    <row r="1065" s="11" customFormat="1" ht="26.25" customHeight="1" x14ac:dyDescent="0.15"/>
    <row r="1066" s="11" customFormat="1" ht="26.25" customHeight="1" x14ac:dyDescent="0.15"/>
    <row r="1067" s="11" customFormat="1" ht="26.25" customHeight="1" x14ac:dyDescent="0.15"/>
    <row r="1068" s="11" customFormat="1" ht="26.25" customHeight="1" x14ac:dyDescent="0.15"/>
    <row r="1069" s="11" customFormat="1" ht="26.25" customHeight="1" x14ac:dyDescent="0.15"/>
    <row r="1070" s="11" customFormat="1" ht="26.25" customHeight="1" x14ac:dyDescent="0.15"/>
    <row r="1071" s="11" customFormat="1" ht="26.25" customHeight="1" x14ac:dyDescent="0.15"/>
    <row r="1072" s="11" customFormat="1" ht="26.25" customHeight="1" x14ac:dyDescent="0.15"/>
    <row r="1073" s="11" customFormat="1" ht="26.25" customHeight="1" x14ac:dyDescent="0.15"/>
    <row r="1074" s="11" customFormat="1" ht="26.25" customHeight="1" x14ac:dyDescent="0.15"/>
    <row r="1075" s="11" customFormat="1" ht="26.25" customHeight="1" x14ac:dyDescent="0.15"/>
    <row r="1076" s="11" customFormat="1" ht="26.25" customHeight="1" x14ac:dyDescent="0.15"/>
    <row r="1077" s="11" customFormat="1" ht="26.25" customHeight="1" x14ac:dyDescent="0.15"/>
    <row r="1078" s="11" customFormat="1" ht="26.25" customHeight="1" x14ac:dyDescent="0.15"/>
    <row r="1079" s="11" customFormat="1" ht="26.25" customHeight="1" x14ac:dyDescent="0.15"/>
    <row r="1080" s="11" customFormat="1" ht="26.25" customHeight="1" x14ac:dyDescent="0.15"/>
    <row r="1081" s="11" customFormat="1" ht="26.25" customHeight="1" x14ac:dyDescent="0.15"/>
    <row r="1082" s="11" customFormat="1" ht="26.25" customHeight="1" x14ac:dyDescent="0.15"/>
    <row r="1083" s="11" customFormat="1" ht="26.25" customHeight="1" x14ac:dyDescent="0.15"/>
    <row r="1084" s="11" customFormat="1" ht="26.25" customHeight="1" x14ac:dyDescent="0.15"/>
    <row r="1085" s="11" customFormat="1" ht="26.25" customHeight="1" x14ac:dyDescent="0.15"/>
    <row r="1086" s="11" customFormat="1" ht="26.25" customHeight="1" x14ac:dyDescent="0.15"/>
    <row r="1087" s="11" customFormat="1" ht="26.25" customHeight="1" x14ac:dyDescent="0.15"/>
    <row r="1088" s="11" customFormat="1" ht="26.25" customHeight="1" x14ac:dyDescent="0.15"/>
    <row r="1089" s="11" customFormat="1" ht="26.25" customHeight="1" x14ac:dyDescent="0.15"/>
    <row r="1090" s="11" customFormat="1" ht="26.25" customHeight="1" x14ac:dyDescent="0.15"/>
    <row r="1091" s="11" customFormat="1" ht="26.25" customHeight="1" x14ac:dyDescent="0.15"/>
    <row r="1092" s="11" customFormat="1" ht="26.25" customHeight="1" x14ac:dyDescent="0.15"/>
    <row r="1093" s="11" customFormat="1" ht="26.25" customHeight="1" x14ac:dyDescent="0.15"/>
    <row r="1094" s="11" customFormat="1" ht="26.25" customHeight="1" x14ac:dyDescent="0.15"/>
    <row r="1095" s="11" customFormat="1" ht="26.25" customHeight="1" x14ac:dyDescent="0.15"/>
    <row r="1096" s="11" customFormat="1" ht="26.25" customHeight="1" x14ac:dyDescent="0.15"/>
    <row r="1097" s="11" customFormat="1" ht="26.25" customHeight="1" x14ac:dyDescent="0.15"/>
    <row r="1098" s="11" customFormat="1" ht="26.25" customHeight="1" x14ac:dyDescent="0.15"/>
    <row r="1099" s="11" customFormat="1" ht="26.25" customHeight="1" x14ac:dyDescent="0.15"/>
    <row r="1100" s="11" customFormat="1" ht="26.25" customHeight="1" x14ac:dyDescent="0.15"/>
    <row r="1101" s="11" customFormat="1" ht="26.25" customHeight="1" x14ac:dyDescent="0.15"/>
    <row r="1102" s="11" customFormat="1" ht="26.25" customHeight="1" x14ac:dyDescent="0.15"/>
    <row r="1103" s="11" customFormat="1" ht="26.25" customHeight="1" x14ac:dyDescent="0.15"/>
    <row r="1104" s="11" customFormat="1" ht="26.25" customHeight="1" x14ac:dyDescent="0.15"/>
    <row r="1105" s="11" customFormat="1" ht="26.25" customHeight="1" x14ac:dyDescent="0.15"/>
    <row r="1106" s="11" customFormat="1" ht="26.25" customHeight="1" x14ac:dyDescent="0.15"/>
    <row r="1107" s="11" customFormat="1" ht="26.25" customHeight="1" x14ac:dyDescent="0.15"/>
    <row r="1108" s="11" customFormat="1" ht="26.25" customHeight="1" x14ac:dyDescent="0.15"/>
    <row r="1109" s="11" customFormat="1" ht="26.25" customHeight="1" x14ac:dyDescent="0.15"/>
    <row r="1110" s="11" customFormat="1" ht="26.25" customHeight="1" x14ac:dyDescent="0.15"/>
    <row r="1111" s="11" customFormat="1" ht="26.25" customHeight="1" x14ac:dyDescent="0.15"/>
    <row r="1112" s="11" customFormat="1" ht="26.25" customHeight="1" x14ac:dyDescent="0.15"/>
    <row r="1113" s="11" customFormat="1" ht="26.25" customHeight="1" x14ac:dyDescent="0.15"/>
    <row r="1114" s="11" customFormat="1" ht="26.25" customHeight="1" x14ac:dyDescent="0.15"/>
    <row r="1115" s="11" customFormat="1" ht="26.25" customHeight="1" x14ac:dyDescent="0.15"/>
    <row r="1116" s="11" customFormat="1" ht="26.25" customHeight="1" x14ac:dyDescent="0.15"/>
    <row r="1117" s="11" customFormat="1" ht="26.25" customHeight="1" x14ac:dyDescent="0.15"/>
    <row r="1118" s="11" customFormat="1" ht="26.25" customHeight="1" x14ac:dyDescent="0.15"/>
    <row r="1119" s="11" customFormat="1" ht="26.25" customHeight="1" x14ac:dyDescent="0.15"/>
    <row r="1120" s="11" customFormat="1" ht="26.25" customHeight="1" x14ac:dyDescent="0.15"/>
    <row r="1121" s="11" customFormat="1" ht="26.25" customHeight="1" x14ac:dyDescent="0.15"/>
    <row r="1122" s="11" customFormat="1" ht="26.25" customHeight="1" x14ac:dyDescent="0.15"/>
    <row r="1123" s="11" customFormat="1" ht="26.25" customHeight="1" x14ac:dyDescent="0.15"/>
    <row r="1124" s="11" customFormat="1" ht="26.25" customHeight="1" x14ac:dyDescent="0.15"/>
    <row r="1125" s="11" customFormat="1" ht="26.25" customHeight="1" x14ac:dyDescent="0.15"/>
    <row r="1126" s="11" customFormat="1" ht="26.25" customHeight="1" x14ac:dyDescent="0.15"/>
    <row r="1127" s="11" customFormat="1" ht="26.25" customHeight="1" x14ac:dyDescent="0.15"/>
    <row r="1128" s="11" customFormat="1" ht="26.25" customHeight="1" x14ac:dyDescent="0.15"/>
    <row r="1129" s="11" customFormat="1" ht="26.25" customHeight="1" x14ac:dyDescent="0.15"/>
    <row r="1130" s="11" customFormat="1" ht="26.25" customHeight="1" x14ac:dyDescent="0.15"/>
    <row r="1131" s="11" customFormat="1" ht="26.25" customHeight="1" x14ac:dyDescent="0.15"/>
    <row r="1132" s="11" customFormat="1" ht="26.25" customHeight="1" x14ac:dyDescent="0.15"/>
    <row r="1133" s="11" customFormat="1" ht="26.25" customHeight="1" x14ac:dyDescent="0.15"/>
    <row r="1134" s="11" customFormat="1" ht="26.25" customHeight="1" x14ac:dyDescent="0.15"/>
    <row r="1135" s="11" customFormat="1" ht="26.25" customHeight="1" x14ac:dyDescent="0.15"/>
    <row r="1136" s="11" customFormat="1" ht="26.25" customHeight="1" x14ac:dyDescent="0.15"/>
    <row r="1137" s="11" customFormat="1" ht="26.25" customHeight="1" x14ac:dyDescent="0.15"/>
    <row r="1138" s="11" customFormat="1" ht="26.25" customHeight="1" x14ac:dyDescent="0.15"/>
    <row r="1139" s="11" customFormat="1" ht="26.25" customHeight="1" x14ac:dyDescent="0.15"/>
    <row r="1140" s="11" customFormat="1" ht="26.25" customHeight="1" x14ac:dyDescent="0.15"/>
    <row r="1141" s="11" customFormat="1" ht="26.25" customHeight="1" x14ac:dyDescent="0.15"/>
    <row r="1142" s="11" customFormat="1" ht="26.25" customHeight="1" x14ac:dyDescent="0.15"/>
    <row r="1143" s="11" customFormat="1" ht="26.25" customHeight="1" x14ac:dyDescent="0.15"/>
    <row r="1144" s="11" customFormat="1" ht="26.25" customHeight="1" x14ac:dyDescent="0.15"/>
    <row r="1145" s="11" customFormat="1" ht="26.25" customHeight="1" x14ac:dyDescent="0.15"/>
    <row r="1146" s="11" customFormat="1" ht="26.25" customHeight="1" x14ac:dyDescent="0.15"/>
    <row r="1147" s="11" customFormat="1" ht="26.25" customHeight="1" x14ac:dyDescent="0.15"/>
    <row r="1148" s="11" customFormat="1" ht="26.25" customHeight="1" x14ac:dyDescent="0.15"/>
    <row r="1149" s="11" customFormat="1" ht="26.25" customHeight="1" x14ac:dyDescent="0.15"/>
    <row r="1150" s="11" customFormat="1" ht="26.25" customHeight="1" x14ac:dyDescent="0.15"/>
    <row r="1151" s="11" customFormat="1" ht="26.25" customHeight="1" x14ac:dyDescent="0.15"/>
    <row r="1152" s="11" customFormat="1" ht="26.25" customHeight="1" x14ac:dyDescent="0.15"/>
    <row r="1153" s="11" customFormat="1" ht="26.25" customHeight="1" x14ac:dyDescent="0.15"/>
    <row r="1154" s="11" customFormat="1" ht="26.25" customHeight="1" x14ac:dyDescent="0.15"/>
    <row r="1155" s="11" customFormat="1" ht="26.25" customHeight="1" x14ac:dyDescent="0.15"/>
    <row r="1156" s="11" customFormat="1" ht="26.25" customHeight="1" x14ac:dyDescent="0.15"/>
    <row r="1157" s="11" customFormat="1" ht="26.25" customHeight="1" x14ac:dyDescent="0.15"/>
    <row r="1158" s="11" customFormat="1" ht="26.25" customHeight="1" x14ac:dyDescent="0.15"/>
    <row r="1159" s="11" customFormat="1" ht="26.25" customHeight="1" x14ac:dyDescent="0.15"/>
    <row r="1160" s="11" customFormat="1" ht="26.25" customHeight="1" x14ac:dyDescent="0.15"/>
    <row r="1161" s="11" customFormat="1" ht="26.25" customHeight="1" x14ac:dyDescent="0.15"/>
    <row r="1162" s="11" customFormat="1" ht="26.25" customHeight="1" x14ac:dyDescent="0.15"/>
    <row r="1163" s="11" customFormat="1" ht="26.25" customHeight="1" x14ac:dyDescent="0.15"/>
    <row r="1164" s="11" customFormat="1" ht="26.25" customHeight="1" x14ac:dyDescent="0.15"/>
    <row r="1165" s="11" customFormat="1" ht="26.25" customHeight="1" x14ac:dyDescent="0.15"/>
    <row r="1166" s="11" customFormat="1" ht="26.25" customHeight="1" x14ac:dyDescent="0.15"/>
    <row r="1167" s="11" customFormat="1" ht="26.25" customHeight="1" x14ac:dyDescent="0.15"/>
    <row r="1168" s="11" customFormat="1" ht="26.25" customHeight="1" x14ac:dyDescent="0.15"/>
    <row r="1169" s="11" customFormat="1" ht="26.25" customHeight="1" x14ac:dyDescent="0.15"/>
    <row r="1170" s="11" customFormat="1" ht="26.25" customHeight="1" x14ac:dyDescent="0.15"/>
    <row r="1171" s="11" customFormat="1" ht="26.25" customHeight="1" x14ac:dyDescent="0.15"/>
    <row r="1172" s="11" customFormat="1" ht="26.25" customHeight="1" x14ac:dyDescent="0.15"/>
    <row r="1173" s="11" customFormat="1" ht="26.25" customHeight="1" x14ac:dyDescent="0.15"/>
    <row r="1174" s="11" customFormat="1" ht="26.25" customHeight="1" x14ac:dyDescent="0.15"/>
    <row r="1175" s="11" customFormat="1" ht="26.25" customHeight="1" x14ac:dyDescent="0.15"/>
    <row r="1176" s="11" customFormat="1" ht="26.25" customHeight="1" x14ac:dyDescent="0.15"/>
    <row r="1177" s="11" customFormat="1" ht="26.25" customHeight="1" x14ac:dyDescent="0.15"/>
    <row r="1178" ht="20.100000000000001" customHeight="1" x14ac:dyDescent="0.15"/>
    <row r="1179" ht="20.100000000000001" customHeight="1" x14ac:dyDescent="0.15"/>
    <row r="1180" ht="20.100000000000001" customHeight="1" x14ac:dyDescent="0.15"/>
    <row r="1181" ht="20.100000000000001" customHeight="1" x14ac:dyDescent="0.15"/>
    <row r="1182" ht="20.100000000000001" customHeight="1" x14ac:dyDescent="0.15"/>
    <row r="1183" ht="20.100000000000001" customHeight="1" x14ac:dyDescent="0.15"/>
    <row r="1184" ht="20.100000000000001" customHeight="1" x14ac:dyDescent="0.15"/>
    <row r="1185" ht="20.100000000000001" customHeight="1" x14ac:dyDescent="0.15"/>
    <row r="1186" ht="20.100000000000001" customHeight="1" x14ac:dyDescent="0.15"/>
    <row r="1187" ht="20.100000000000001" customHeight="1" x14ac:dyDescent="0.15"/>
    <row r="1188" ht="20.100000000000001" customHeight="1" x14ac:dyDescent="0.15"/>
    <row r="1189" ht="20.100000000000001" customHeight="1" x14ac:dyDescent="0.15"/>
    <row r="1190" ht="20.100000000000001" customHeight="1" x14ac:dyDescent="0.15"/>
    <row r="1191" ht="20.100000000000001" customHeight="1" x14ac:dyDescent="0.15"/>
    <row r="1192" ht="20.100000000000001" customHeight="1" x14ac:dyDescent="0.15"/>
    <row r="1193" ht="20.100000000000001" customHeight="1" x14ac:dyDescent="0.15"/>
    <row r="1194" ht="20.100000000000001" customHeight="1" x14ac:dyDescent="0.15"/>
    <row r="1195" ht="20.100000000000001" customHeight="1" x14ac:dyDescent="0.15"/>
    <row r="1196" ht="20.100000000000001" customHeight="1" x14ac:dyDescent="0.15"/>
    <row r="1197" ht="20.100000000000001" customHeight="1" x14ac:dyDescent="0.15"/>
    <row r="1198" ht="20.100000000000001" customHeight="1" x14ac:dyDescent="0.15"/>
    <row r="1199" ht="20.100000000000001" customHeight="1" x14ac:dyDescent="0.15"/>
    <row r="1200" ht="20.100000000000001" customHeight="1" x14ac:dyDescent="0.15"/>
    <row r="1201" ht="20.100000000000001" customHeight="1" x14ac:dyDescent="0.15"/>
    <row r="1202" ht="20.100000000000001" customHeight="1" x14ac:dyDescent="0.15"/>
    <row r="1203" ht="20.100000000000001" customHeight="1" x14ac:dyDescent="0.15"/>
    <row r="1204" ht="20.100000000000001" customHeight="1" x14ac:dyDescent="0.15"/>
    <row r="1205" ht="20.100000000000001" customHeight="1" x14ac:dyDescent="0.15"/>
    <row r="1206" ht="20.100000000000001" customHeight="1" x14ac:dyDescent="0.15"/>
    <row r="1207" ht="20.100000000000001" customHeight="1" x14ac:dyDescent="0.15"/>
    <row r="1208" ht="20.100000000000001" customHeight="1" x14ac:dyDescent="0.15"/>
    <row r="1209" ht="20.100000000000001" customHeight="1" x14ac:dyDescent="0.15"/>
    <row r="1210" ht="20.100000000000001" customHeight="1" x14ac:dyDescent="0.15"/>
    <row r="1211" ht="20.100000000000001" customHeight="1" x14ac:dyDescent="0.15"/>
    <row r="1212" ht="20.100000000000001" customHeight="1" x14ac:dyDescent="0.15"/>
    <row r="1213" ht="20.100000000000001" customHeight="1" x14ac:dyDescent="0.15"/>
    <row r="1214" ht="20.100000000000001" customHeight="1" x14ac:dyDescent="0.15"/>
    <row r="1215" ht="20.100000000000001" customHeight="1" x14ac:dyDescent="0.15"/>
    <row r="1216" ht="20.100000000000001" customHeight="1" x14ac:dyDescent="0.15"/>
    <row r="1217" ht="20.100000000000001" customHeight="1" x14ac:dyDescent="0.15"/>
    <row r="1218" ht="20.100000000000001" customHeight="1" x14ac:dyDescent="0.15"/>
    <row r="1219" ht="20.100000000000001" customHeight="1" x14ac:dyDescent="0.15"/>
    <row r="1220" ht="20.100000000000001" customHeight="1" x14ac:dyDescent="0.15"/>
    <row r="1221" ht="20.100000000000001" customHeight="1" x14ac:dyDescent="0.15"/>
    <row r="1222" ht="20.100000000000001" customHeight="1" x14ac:dyDescent="0.15"/>
    <row r="1223" ht="20.100000000000001" customHeight="1" x14ac:dyDescent="0.15"/>
    <row r="1224" ht="20.100000000000001" customHeight="1" x14ac:dyDescent="0.15"/>
    <row r="1225" ht="20.100000000000001" customHeight="1" x14ac:dyDescent="0.15"/>
    <row r="1226" ht="20.100000000000001" customHeight="1" x14ac:dyDescent="0.15"/>
    <row r="1227" ht="20.100000000000001" customHeight="1" x14ac:dyDescent="0.15"/>
    <row r="1228" ht="20.100000000000001" customHeight="1" x14ac:dyDescent="0.15"/>
    <row r="1229" ht="20.100000000000001" customHeight="1" x14ac:dyDescent="0.15"/>
    <row r="1230" ht="20.100000000000001" customHeight="1" x14ac:dyDescent="0.15"/>
    <row r="1231" ht="20.100000000000001" customHeight="1" x14ac:dyDescent="0.15"/>
    <row r="1232" ht="20.100000000000001" customHeight="1" x14ac:dyDescent="0.15"/>
    <row r="1233" ht="20.100000000000001" customHeight="1" x14ac:dyDescent="0.15"/>
    <row r="1234" ht="20.100000000000001" customHeight="1" x14ac:dyDescent="0.15"/>
    <row r="1235" ht="20.100000000000001" customHeight="1" x14ac:dyDescent="0.15"/>
    <row r="1236" ht="20.100000000000001" customHeight="1" x14ac:dyDescent="0.15"/>
    <row r="1237" ht="20.100000000000001" customHeight="1" x14ac:dyDescent="0.15"/>
    <row r="1238" ht="20.100000000000001" customHeight="1" x14ac:dyDescent="0.15"/>
    <row r="1239" ht="20.100000000000001" customHeight="1" x14ac:dyDescent="0.15"/>
    <row r="1240" ht="20.100000000000001" customHeight="1" x14ac:dyDescent="0.15"/>
    <row r="1241" ht="20.100000000000001" customHeight="1" x14ac:dyDescent="0.15"/>
    <row r="1242" ht="20.100000000000001" customHeight="1" x14ac:dyDescent="0.15"/>
    <row r="1243" ht="20.100000000000001" customHeight="1" x14ac:dyDescent="0.15"/>
    <row r="1244" ht="20.100000000000001" customHeight="1" x14ac:dyDescent="0.15"/>
    <row r="1245" ht="20.100000000000001" customHeight="1" x14ac:dyDescent="0.15"/>
    <row r="1246" ht="20.100000000000001" customHeight="1" x14ac:dyDescent="0.15"/>
    <row r="1247" ht="20.100000000000001" customHeight="1" x14ac:dyDescent="0.15"/>
    <row r="1248" ht="20.100000000000001" customHeight="1" x14ac:dyDescent="0.15"/>
    <row r="1249" ht="20.100000000000001" customHeight="1" x14ac:dyDescent="0.15"/>
    <row r="1250" ht="20.100000000000001" customHeight="1" x14ac:dyDescent="0.15"/>
    <row r="1251" ht="20.100000000000001" customHeight="1" x14ac:dyDescent="0.15"/>
    <row r="1252" ht="20.100000000000001" customHeight="1" x14ac:dyDescent="0.15"/>
    <row r="1253" ht="20.100000000000001" customHeight="1" x14ac:dyDescent="0.15"/>
    <row r="1254" ht="20.100000000000001" customHeight="1" x14ac:dyDescent="0.15"/>
    <row r="1255" ht="20.100000000000001" customHeight="1" x14ac:dyDescent="0.15"/>
    <row r="1256" ht="20.100000000000001" customHeight="1" x14ac:dyDescent="0.15"/>
    <row r="1257" ht="20.100000000000001" customHeight="1" x14ac:dyDescent="0.15"/>
    <row r="1258" ht="20.100000000000001" customHeight="1" x14ac:dyDescent="0.15"/>
    <row r="1259" ht="20.100000000000001" customHeight="1" x14ac:dyDescent="0.15"/>
    <row r="1260" ht="20.100000000000001" customHeight="1" x14ac:dyDescent="0.15"/>
    <row r="1261" ht="20.100000000000001" customHeight="1" x14ac:dyDescent="0.15"/>
    <row r="1262" ht="20.100000000000001" customHeight="1" x14ac:dyDescent="0.15"/>
    <row r="1263" ht="20.100000000000001" customHeight="1" x14ac:dyDescent="0.15"/>
    <row r="1264" ht="20.100000000000001" customHeight="1" x14ac:dyDescent="0.15"/>
    <row r="1265" ht="20.100000000000001" customHeight="1" x14ac:dyDescent="0.15"/>
    <row r="1266" ht="20.100000000000001" customHeight="1" x14ac:dyDescent="0.15"/>
    <row r="1267" ht="20.100000000000001" customHeight="1" x14ac:dyDescent="0.15"/>
    <row r="1268" ht="20.100000000000001" customHeight="1" x14ac:dyDescent="0.15"/>
    <row r="1269" ht="20.100000000000001" customHeight="1" x14ac:dyDescent="0.15"/>
    <row r="1270" ht="20.100000000000001" customHeight="1" x14ac:dyDescent="0.15"/>
    <row r="1271" ht="20.100000000000001" customHeight="1" x14ac:dyDescent="0.15"/>
    <row r="1272" ht="20.100000000000001" customHeight="1" x14ac:dyDescent="0.15"/>
    <row r="1273" ht="20.100000000000001" customHeight="1" x14ac:dyDescent="0.15"/>
    <row r="1274" ht="20.100000000000001" customHeight="1" x14ac:dyDescent="0.15"/>
    <row r="1275" ht="20.100000000000001" customHeight="1" x14ac:dyDescent="0.15"/>
    <row r="1276" ht="20.100000000000001" customHeight="1" x14ac:dyDescent="0.15"/>
    <row r="1277" ht="20.100000000000001" customHeight="1" x14ac:dyDescent="0.15"/>
    <row r="1278" ht="20.100000000000001" customHeight="1" x14ac:dyDescent="0.15"/>
    <row r="1279" ht="20.100000000000001" customHeight="1" x14ac:dyDescent="0.15"/>
    <row r="1280" ht="20.100000000000001" customHeight="1" x14ac:dyDescent="0.15"/>
    <row r="1281" ht="20.100000000000001" customHeight="1" x14ac:dyDescent="0.15"/>
    <row r="1282" ht="20.100000000000001" customHeight="1" x14ac:dyDescent="0.15"/>
    <row r="1283" ht="20.100000000000001" customHeight="1" x14ac:dyDescent="0.15"/>
    <row r="1284" ht="20.100000000000001" customHeight="1" x14ac:dyDescent="0.15"/>
    <row r="1285" ht="20.100000000000001" customHeight="1" x14ac:dyDescent="0.15"/>
    <row r="1286" ht="20.100000000000001" customHeight="1" x14ac:dyDescent="0.15"/>
    <row r="1287" ht="20.100000000000001" customHeight="1" x14ac:dyDescent="0.15"/>
    <row r="1288" ht="20.100000000000001" customHeight="1" x14ac:dyDescent="0.15"/>
    <row r="1289" ht="20.100000000000001" customHeight="1" x14ac:dyDescent="0.15"/>
    <row r="1290" ht="20.100000000000001" customHeight="1" x14ac:dyDescent="0.15"/>
    <row r="1291" ht="20.100000000000001" customHeight="1" x14ac:dyDescent="0.15"/>
    <row r="1292" ht="20.100000000000001" customHeight="1" x14ac:dyDescent="0.15"/>
    <row r="1293" ht="20.100000000000001" customHeight="1" x14ac:dyDescent="0.15"/>
    <row r="1294" ht="20.100000000000001" customHeight="1" x14ac:dyDescent="0.15"/>
    <row r="1295" ht="20.100000000000001" customHeight="1" x14ac:dyDescent="0.15"/>
    <row r="1296" ht="20.100000000000001" customHeight="1" x14ac:dyDescent="0.15"/>
    <row r="1297" ht="20.100000000000001" customHeight="1" x14ac:dyDescent="0.15"/>
    <row r="1298" ht="20.100000000000001" customHeight="1" x14ac:dyDescent="0.15"/>
    <row r="1299" ht="20.100000000000001" customHeight="1" x14ac:dyDescent="0.15"/>
    <row r="1300" ht="20.100000000000001" customHeight="1" x14ac:dyDescent="0.15"/>
    <row r="1301" ht="20.100000000000001" customHeight="1" x14ac:dyDescent="0.15"/>
    <row r="1302" ht="20.100000000000001" customHeight="1" x14ac:dyDescent="0.15"/>
    <row r="1303" ht="20.100000000000001" customHeight="1" x14ac:dyDescent="0.15"/>
    <row r="1304" ht="20.100000000000001" customHeight="1" x14ac:dyDescent="0.15"/>
    <row r="1305" ht="20.100000000000001" customHeight="1" x14ac:dyDescent="0.15"/>
    <row r="1306" ht="20.100000000000001" customHeight="1" x14ac:dyDescent="0.15"/>
    <row r="1307" ht="20.100000000000001" customHeight="1" x14ac:dyDescent="0.15"/>
    <row r="1308" ht="20.100000000000001" customHeight="1" x14ac:dyDescent="0.15"/>
    <row r="1309" ht="20.100000000000001" customHeight="1" x14ac:dyDescent="0.15"/>
    <row r="1310" ht="20.100000000000001" customHeight="1" x14ac:dyDescent="0.15"/>
    <row r="1311" ht="20.100000000000001" customHeight="1" x14ac:dyDescent="0.15"/>
    <row r="1312" ht="20.100000000000001" customHeight="1" x14ac:dyDescent="0.15"/>
    <row r="1313" ht="20.100000000000001" customHeight="1" x14ac:dyDescent="0.15"/>
    <row r="1314" ht="20.100000000000001" customHeight="1" x14ac:dyDescent="0.15"/>
    <row r="1315" ht="20.100000000000001" customHeight="1" x14ac:dyDescent="0.15"/>
    <row r="1316" ht="20.100000000000001" customHeight="1" x14ac:dyDescent="0.15"/>
    <row r="1317" ht="20.100000000000001" customHeight="1" x14ac:dyDescent="0.15"/>
    <row r="1318" ht="20.100000000000001" customHeight="1" x14ac:dyDescent="0.15"/>
    <row r="1319" ht="20.100000000000001" customHeight="1" x14ac:dyDescent="0.15"/>
    <row r="1320" ht="20.100000000000001" customHeight="1" x14ac:dyDescent="0.15"/>
    <row r="1321" ht="20.100000000000001" customHeight="1" x14ac:dyDescent="0.15"/>
    <row r="1322" ht="20.100000000000001" customHeight="1" x14ac:dyDescent="0.15"/>
    <row r="1323" ht="20.100000000000001" customHeight="1" x14ac:dyDescent="0.15"/>
    <row r="1324" ht="20.100000000000001" customHeight="1" x14ac:dyDescent="0.15"/>
    <row r="1325" ht="20.100000000000001" customHeight="1" x14ac:dyDescent="0.15"/>
    <row r="1326" ht="20.100000000000001" customHeight="1" x14ac:dyDescent="0.15"/>
    <row r="1327" ht="20.100000000000001" customHeight="1" x14ac:dyDescent="0.15"/>
    <row r="1328" ht="20.100000000000001" customHeight="1" x14ac:dyDescent="0.15"/>
    <row r="1329" ht="20.100000000000001" customHeight="1" x14ac:dyDescent="0.15"/>
    <row r="1330" ht="20.100000000000001" customHeight="1" x14ac:dyDescent="0.15"/>
    <row r="1331" ht="20.100000000000001" customHeight="1" x14ac:dyDescent="0.15"/>
    <row r="1332" ht="20.100000000000001" customHeight="1" x14ac:dyDescent="0.15"/>
    <row r="1333" ht="20.100000000000001" customHeight="1" x14ac:dyDescent="0.15"/>
    <row r="1334" ht="20.100000000000001" customHeight="1" x14ac:dyDescent="0.15"/>
    <row r="1335" ht="20.100000000000001" customHeight="1" x14ac:dyDescent="0.15"/>
    <row r="1336" ht="20.100000000000001" customHeight="1" x14ac:dyDescent="0.15"/>
    <row r="1337" ht="20.100000000000001" customHeight="1" x14ac:dyDescent="0.15"/>
    <row r="1338" ht="20.100000000000001" customHeight="1" x14ac:dyDescent="0.15"/>
    <row r="1339" ht="20.100000000000001" customHeight="1" x14ac:dyDescent="0.15"/>
    <row r="1340" ht="20.100000000000001" customHeight="1" x14ac:dyDescent="0.15"/>
    <row r="1341" ht="20.100000000000001" customHeight="1" x14ac:dyDescent="0.15"/>
    <row r="1342" ht="20.100000000000001" customHeight="1" x14ac:dyDescent="0.15"/>
    <row r="1343" ht="20.100000000000001" customHeight="1" x14ac:dyDescent="0.15"/>
    <row r="1344" ht="20.100000000000001" customHeight="1" x14ac:dyDescent="0.15"/>
    <row r="1345" ht="20.100000000000001" customHeight="1" x14ac:dyDescent="0.15"/>
    <row r="1346" ht="20.100000000000001" customHeight="1" x14ac:dyDescent="0.15"/>
    <row r="1347" ht="20.100000000000001" customHeight="1" x14ac:dyDescent="0.15"/>
    <row r="1348" ht="20.100000000000001" customHeight="1" x14ac:dyDescent="0.15"/>
    <row r="1349" ht="20.100000000000001" customHeight="1" x14ac:dyDescent="0.15"/>
    <row r="1350" ht="20.100000000000001" customHeight="1" x14ac:dyDescent="0.15"/>
    <row r="1351" ht="20.100000000000001" customHeight="1" x14ac:dyDescent="0.15"/>
    <row r="1352" ht="20.100000000000001" customHeight="1" x14ac:dyDescent="0.15"/>
    <row r="1353" ht="20.100000000000001" customHeight="1" x14ac:dyDescent="0.15"/>
    <row r="1354" ht="20.100000000000001" customHeight="1" x14ac:dyDescent="0.15"/>
    <row r="1355" ht="20.100000000000001" customHeight="1" x14ac:dyDescent="0.15"/>
    <row r="1356" ht="20.100000000000001" customHeight="1" x14ac:dyDescent="0.15"/>
    <row r="1357" ht="20.100000000000001" customHeight="1" x14ac:dyDescent="0.15"/>
    <row r="1358" ht="20.100000000000001" customHeight="1" x14ac:dyDescent="0.15"/>
    <row r="1359" ht="20.100000000000001" customHeight="1" x14ac:dyDescent="0.15"/>
    <row r="1360" ht="20.100000000000001" customHeight="1" x14ac:dyDescent="0.15"/>
    <row r="1361" ht="20.100000000000001" customHeight="1" x14ac:dyDescent="0.15"/>
    <row r="1362" ht="20.100000000000001" customHeight="1" x14ac:dyDescent="0.15"/>
    <row r="1363" ht="20.100000000000001" customHeight="1" x14ac:dyDescent="0.15"/>
    <row r="1364" ht="20.100000000000001" customHeight="1" x14ac:dyDescent="0.15"/>
    <row r="1365" ht="20.100000000000001" customHeight="1" x14ac:dyDescent="0.15"/>
    <row r="1366" ht="20.100000000000001" customHeight="1" x14ac:dyDescent="0.15"/>
    <row r="1367" ht="20.100000000000001" customHeight="1" x14ac:dyDescent="0.15"/>
    <row r="1368" ht="20.100000000000001" customHeight="1" x14ac:dyDescent="0.15"/>
    <row r="1369" ht="20.100000000000001" customHeight="1" x14ac:dyDescent="0.15"/>
    <row r="1370" ht="20.100000000000001" customHeight="1" x14ac:dyDescent="0.15"/>
    <row r="1371" ht="20.100000000000001" customHeight="1" x14ac:dyDescent="0.15"/>
    <row r="1372" ht="20.100000000000001" customHeight="1" x14ac:dyDescent="0.15"/>
    <row r="1373" ht="20.100000000000001" customHeight="1" x14ac:dyDescent="0.15"/>
    <row r="1374" ht="20.100000000000001" customHeight="1" x14ac:dyDescent="0.15"/>
    <row r="1375" ht="20.100000000000001" customHeight="1" x14ac:dyDescent="0.15"/>
    <row r="1376" ht="20.100000000000001" customHeight="1" x14ac:dyDescent="0.15"/>
    <row r="1377" ht="20.100000000000001" customHeight="1" x14ac:dyDescent="0.15"/>
    <row r="1378" ht="20.100000000000001" customHeight="1" x14ac:dyDescent="0.15"/>
    <row r="1379" ht="20.100000000000001" customHeight="1" x14ac:dyDescent="0.15"/>
    <row r="1380" ht="20.100000000000001" customHeight="1" x14ac:dyDescent="0.15"/>
    <row r="1381" ht="20.100000000000001" customHeight="1" x14ac:dyDescent="0.15"/>
    <row r="1382" ht="20.100000000000001" customHeight="1" x14ac:dyDescent="0.15"/>
    <row r="1383" ht="20.100000000000001" customHeight="1" x14ac:dyDescent="0.15"/>
    <row r="1384" ht="20.100000000000001" customHeight="1" x14ac:dyDescent="0.15"/>
    <row r="1385" ht="20.100000000000001" customHeight="1" x14ac:dyDescent="0.15"/>
    <row r="1386" ht="20.100000000000001" customHeight="1" x14ac:dyDescent="0.15"/>
    <row r="1387" ht="20.100000000000001" customHeight="1" x14ac:dyDescent="0.15"/>
    <row r="1388" ht="20.100000000000001" customHeight="1" x14ac:dyDescent="0.15"/>
    <row r="1389" ht="20.100000000000001" customHeight="1" x14ac:dyDescent="0.15"/>
    <row r="1390" ht="20.100000000000001" customHeight="1" x14ac:dyDescent="0.15"/>
    <row r="1391" ht="20.100000000000001" customHeight="1" x14ac:dyDescent="0.15"/>
    <row r="1392" ht="20.100000000000001" customHeight="1" x14ac:dyDescent="0.15"/>
    <row r="1393" ht="20.100000000000001" customHeight="1" x14ac:dyDescent="0.15"/>
    <row r="1394" ht="20.100000000000001" customHeight="1" x14ac:dyDescent="0.15"/>
    <row r="1395" ht="20.100000000000001" customHeight="1" x14ac:dyDescent="0.15"/>
    <row r="1396" ht="20.100000000000001" customHeight="1" x14ac:dyDescent="0.15"/>
    <row r="1397" ht="20.100000000000001" customHeight="1" x14ac:dyDescent="0.15"/>
    <row r="1398" ht="20.100000000000001" customHeight="1" x14ac:dyDescent="0.15"/>
    <row r="1399" ht="20.100000000000001" customHeight="1" x14ac:dyDescent="0.15"/>
    <row r="1400" ht="20.100000000000001" customHeight="1" x14ac:dyDescent="0.15"/>
    <row r="1401" ht="20.100000000000001" customHeight="1" x14ac:dyDescent="0.15"/>
    <row r="1402" ht="20.100000000000001" customHeight="1" x14ac:dyDescent="0.15"/>
    <row r="1403" ht="20.100000000000001" customHeight="1" x14ac:dyDescent="0.15"/>
    <row r="1404" ht="20.100000000000001" customHeight="1" x14ac:dyDescent="0.15"/>
    <row r="1405" ht="20.100000000000001" customHeight="1" x14ac:dyDescent="0.15"/>
    <row r="1406" ht="20.100000000000001" customHeight="1" x14ac:dyDescent="0.15"/>
    <row r="1407" ht="20.100000000000001" customHeight="1" x14ac:dyDescent="0.15"/>
    <row r="1408" ht="20.100000000000001" customHeight="1" x14ac:dyDescent="0.15"/>
    <row r="1409" ht="20.100000000000001" customHeight="1" x14ac:dyDescent="0.15"/>
    <row r="1410" ht="20.100000000000001" customHeight="1" x14ac:dyDescent="0.15"/>
    <row r="1411" ht="20.100000000000001" customHeight="1" x14ac:dyDescent="0.15"/>
    <row r="1412" ht="20.100000000000001" customHeight="1" x14ac:dyDescent="0.15"/>
    <row r="1413" ht="20.100000000000001" customHeight="1" x14ac:dyDescent="0.15"/>
    <row r="1414" ht="20.100000000000001" customHeight="1" x14ac:dyDescent="0.15"/>
    <row r="1415" ht="20.100000000000001" customHeight="1" x14ac:dyDescent="0.15"/>
    <row r="1416" ht="20.100000000000001" customHeight="1" x14ac:dyDescent="0.15"/>
    <row r="1417" ht="20.100000000000001" customHeight="1" x14ac:dyDescent="0.15"/>
    <row r="1418" ht="20.100000000000001" customHeight="1" x14ac:dyDescent="0.15"/>
    <row r="1419" ht="20.100000000000001" customHeight="1" x14ac:dyDescent="0.15"/>
    <row r="1420" ht="20.100000000000001" customHeight="1" x14ac:dyDescent="0.15"/>
    <row r="1421" ht="20.100000000000001" customHeight="1" x14ac:dyDescent="0.15"/>
    <row r="1422" ht="20.100000000000001" customHeight="1" x14ac:dyDescent="0.15"/>
    <row r="1423" ht="20.100000000000001" customHeight="1" x14ac:dyDescent="0.15"/>
    <row r="1424" ht="20.100000000000001" customHeight="1" x14ac:dyDescent="0.15"/>
    <row r="1425" ht="20.100000000000001" customHeight="1" x14ac:dyDescent="0.15"/>
    <row r="1426" ht="20.100000000000001" customHeight="1" x14ac:dyDescent="0.15"/>
    <row r="1427" ht="20.100000000000001" customHeight="1" x14ac:dyDescent="0.15"/>
    <row r="1428" ht="20.100000000000001" customHeight="1" x14ac:dyDescent="0.15"/>
    <row r="1429" ht="20.100000000000001" customHeight="1" x14ac:dyDescent="0.15"/>
    <row r="1430" ht="20.100000000000001" customHeight="1" x14ac:dyDescent="0.15"/>
    <row r="1431" ht="20.100000000000001" customHeight="1" x14ac:dyDescent="0.15"/>
    <row r="1432" ht="20.100000000000001" customHeight="1" x14ac:dyDescent="0.15"/>
    <row r="1433" ht="20.100000000000001" customHeight="1" x14ac:dyDescent="0.15"/>
    <row r="1434" ht="20.100000000000001" customHeight="1" x14ac:dyDescent="0.15"/>
    <row r="1435" ht="20.100000000000001" customHeight="1" x14ac:dyDescent="0.15"/>
    <row r="1436" ht="20.100000000000001" customHeight="1" x14ac:dyDescent="0.15"/>
    <row r="1437" ht="20.100000000000001" customHeight="1" x14ac:dyDescent="0.15"/>
    <row r="1438" ht="20.100000000000001" customHeight="1" x14ac:dyDescent="0.15"/>
    <row r="1439" ht="20.100000000000001" customHeight="1" x14ac:dyDescent="0.15"/>
    <row r="1440" ht="20.100000000000001" customHeight="1" x14ac:dyDescent="0.15"/>
    <row r="1441" ht="20.100000000000001" customHeight="1" x14ac:dyDescent="0.15"/>
    <row r="1442" ht="20.100000000000001" customHeight="1" x14ac:dyDescent="0.15"/>
    <row r="1443" ht="20.100000000000001" customHeight="1" x14ac:dyDescent="0.15"/>
    <row r="1444" ht="20.100000000000001" customHeight="1" x14ac:dyDescent="0.15"/>
    <row r="1445" ht="20.100000000000001" customHeight="1" x14ac:dyDescent="0.15"/>
    <row r="1446" ht="20.100000000000001" customHeight="1" x14ac:dyDescent="0.15"/>
    <row r="1447" ht="20.100000000000001" customHeight="1" x14ac:dyDescent="0.15"/>
    <row r="1448" ht="20.100000000000001" customHeight="1" x14ac:dyDescent="0.15"/>
    <row r="1449" ht="20.100000000000001" customHeight="1" x14ac:dyDescent="0.15"/>
    <row r="1450" ht="20.100000000000001" customHeight="1" x14ac:dyDescent="0.15"/>
    <row r="1451" ht="20.100000000000001" customHeight="1" x14ac:dyDescent="0.15"/>
    <row r="1452" ht="20.100000000000001" customHeight="1" x14ac:dyDescent="0.15"/>
    <row r="1453" ht="20.100000000000001" customHeight="1" x14ac:dyDescent="0.15"/>
    <row r="1454" ht="20.100000000000001" customHeight="1" x14ac:dyDescent="0.15"/>
    <row r="1455" ht="20.100000000000001" customHeight="1" x14ac:dyDescent="0.15"/>
    <row r="1456" ht="20.100000000000001" customHeight="1" x14ac:dyDescent="0.15"/>
    <row r="1457" ht="20.100000000000001" customHeight="1" x14ac:dyDescent="0.15"/>
    <row r="1458" ht="20.100000000000001" customHeight="1" x14ac:dyDescent="0.15"/>
    <row r="1459" ht="20.100000000000001" customHeight="1" x14ac:dyDescent="0.15"/>
    <row r="1460" ht="20.100000000000001" customHeight="1" x14ac:dyDescent="0.15"/>
    <row r="1461" ht="20.100000000000001" customHeight="1" x14ac:dyDescent="0.15"/>
    <row r="1462" ht="20.100000000000001" customHeight="1" x14ac:dyDescent="0.15"/>
    <row r="1463" ht="20.100000000000001" customHeight="1" x14ac:dyDescent="0.15"/>
    <row r="1464" ht="20.100000000000001" customHeight="1" x14ac:dyDescent="0.15"/>
    <row r="1465" ht="20.100000000000001" customHeight="1" x14ac:dyDescent="0.15"/>
    <row r="1466" ht="20.100000000000001" customHeight="1" x14ac:dyDescent="0.15"/>
    <row r="1467" ht="20.100000000000001" customHeight="1" x14ac:dyDescent="0.15"/>
    <row r="1468" ht="20.100000000000001" customHeight="1" x14ac:dyDescent="0.15"/>
    <row r="1469" ht="20.100000000000001" customHeight="1" x14ac:dyDescent="0.15"/>
    <row r="1470" ht="20.100000000000001" customHeight="1" x14ac:dyDescent="0.15"/>
    <row r="1471" ht="20.100000000000001" customHeight="1" x14ac:dyDescent="0.15"/>
    <row r="1472" ht="20.100000000000001" customHeight="1" x14ac:dyDescent="0.15"/>
    <row r="1473" ht="20.100000000000001" customHeight="1" x14ac:dyDescent="0.15"/>
    <row r="1474" ht="20.100000000000001" customHeight="1" x14ac:dyDescent="0.15"/>
    <row r="1475" ht="20.100000000000001" customHeight="1" x14ac:dyDescent="0.15"/>
    <row r="1476" ht="20.100000000000001" customHeight="1" x14ac:dyDescent="0.15"/>
    <row r="1477" ht="20.100000000000001" customHeight="1" x14ac:dyDescent="0.15"/>
    <row r="1478" ht="20.100000000000001" customHeight="1" x14ac:dyDescent="0.15"/>
    <row r="1479" ht="20.100000000000001" customHeight="1" x14ac:dyDescent="0.15"/>
    <row r="1480" ht="20.100000000000001" customHeight="1" x14ac:dyDescent="0.15"/>
    <row r="1481" ht="20.100000000000001" customHeight="1" x14ac:dyDescent="0.15"/>
    <row r="1482" ht="20.100000000000001" customHeight="1" x14ac:dyDescent="0.15"/>
    <row r="1483" ht="20.100000000000001" customHeight="1" x14ac:dyDescent="0.15"/>
    <row r="1484" ht="20.100000000000001" customHeight="1" x14ac:dyDescent="0.15"/>
    <row r="1485" ht="20.100000000000001" customHeight="1" x14ac:dyDescent="0.15"/>
    <row r="1486" ht="20.100000000000001" customHeight="1" x14ac:dyDescent="0.15"/>
    <row r="1487" ht="20.100000000000001" customHeight="1" x14ac:dyDescent="0.15"/>
    <row r="1488" ht="20.100000000000001" customHeight="1" x14ac:dyDescent="0.15"/>
    <row r="1489" ht="20.100000000000001" customHeight="1" x14ac:dyDescent="0.15"/>
    <row r="1490" ht="20.100000000000001" customHeight="1" x14ac:dyDescent="0.15"/>
    <row r="1491" ht="20.100000000000001" customHeight="1" x14ac:dyDescent="0.15"/>
    <row r="1492" ht="20.100000000000001" customHeight="1" x14ac:dyDescent="0.15"/>
    <row r="1493" ht="20.100000000000001" customHeight="1" x14ac:dyDescent="0.15"/>
    <row r="1494" ht="20.100000000000001" customHeight="1" x14ac:dyDescent="0.15"/>
    <row r="1495" ht="20.100000000000001" customHeight="1" x14ac:dyDescent="0.15"/>
    <row r="1496" ht="20.100000000000001" customHeight="1" x14ac:dyDescent="0.15"/>
    <row r="1497" ht="20.100000000000001" customHeight="1" x14ac:dyDescent="0.15"/>
    <row r="1498" ht="20.100000000000001" customHeight="1" x14ac:dyDescent="0.15"/>
    <row r="1499" ht="20.100000000000001" customHeight="1" x14ac:dyDescent="0.15"/>
    <row r="1500" ht="20.100000000000001" customHeight="1" x14ac:dyDescent="0.15"/>
    <row r="1501" ht="20.100000000000001" customHeight="1" x14ac:dyDescent="0.15"/>
    <row r="1502" ht="20.100000000000001" customHeight="1" x14ac:dyDescent="0.15"/>
    <row r="1503" ht="20.100000000000001" customHeight="1" x14ac:dyDescent="0.15"/>
    <row r="1504" ht="20.100000000000001" customHeight="1" x14ac:dyDescent="0.15"/>
    <row r="1505" ht="20.100000000000001" customHeight="1" x14ac:dyDescent="0.15"/>
    <row r="1506" ht="20.100000000000001" customHeight="1" x14ac:dyDescent="0.15"/>
    <row r="1507" ht="20.100000000000001" customHeight="1" x14ac:dyDescent="0.15"/>
    <row r="1508" ht="20.100000000000001" customHeight="1" x14ac:dyDescent="0.15"/>
    <row r="1509" ht="20.100000000000001" customHeight="1" x14ac:dyDescent="0.15"/>
    <row r="1510" ht="20.100000000000001" customHeight="1" x14ac:dyDescent="0.15"/>
    <row r="1511" ht="20.100000000000001" customHeight="1" x14ac:dyDescent="0.15"/>
    <row r="1512" ht="20.100000000000001" customHeight="1" x14ac:dyDescent="0.15"/>
    <row r="1513" ht="20.100000000000001" customHeight="1" x14ac:dyDescent="0.15"/>
    <row r="1514" ht="20.100000000000001" customHeight="1" x14ac:dyDescent="0.15"/>
    <row r="1515" ht="20.100000000000001" customHeight="1" x14ac:dyDescent="0.15"/>
    <row r="1516" ht="20.100000000000001" customHeight="1" x14ac:dyDescent="0.15"/>
    <row r="1517" ht="20.100000000000001" customHeight="1" x14ac:dyDescent="0.15"/>
    <row r="1518" ht="20.100000000000001" customHeight="1" x14ac:dyDescent="0.15"/>
    <row r="1519" ht="20.100000000000001" customHeight="1" x14ac:dyDescent="0.15"/>
    <row r="1520" ht="20.100000000000001" customHeight="1" x14ac:dyDescent="0.15"/>
    <row r="1521" ht="20.100000000000001" customHeight="1" x14ac:dyDescent="0.15"/>
    <row r="1522" ht="20.100000000000001" customHeight="1" x14ac:dyDescent="0.15"/>
    <row r="1523" ht="20.100000000000001" customHeight="1" x14ac:dyDescent="0.15"/>
    <row r="1524" ht="20.100000000000001" customHeight="1" x14ac:dyDescent="0.15"/>
    <row r="1525" ht="20.100000000000001" customHeight="1" x14ac:dyDescent="0.15"/>
    <row r="1526" ht="20.100000000000001" customHeight="1" x14ac:dyDescent="0.15"/>
    <row r="1527" ht="20.100000000000001" customHeight="1" x14ac:dyDescent="0.15"/>
    <row r="1528" ht="20.100000000000001" customHeight="1" x14ac:dyDescent="0.15"/>
    <row r="1529" ht="20.100000000000001" customHeight="1" x14ac:dyDescent="0.15"/>
    <row r="1530" ht="20.100000000000001" customHeight="1" x14ac:dyDescent="0.15"/>
    <row r="1531" ht="20.100000000000001" customHeight="1" x14ac:dyDescent="0.15"/>
    <row r="1532" ht="20.100000000000001" customHeight="1" x14ac:dyDescent="0.15"/>
    <row r="1533" ht="20.100000000000001" customHeight="1" x14ac:dyDescent="0.15"/>
    <row r="1534" ht="20.100000000000001" customHeight="1" x14ac:dyDescent="0.15"/>
    <row r="1535" ht="20.100000000000001" customHeight="1" x14ac:dyDescent="0.15"/>
    <row r="1536" ht="20.100000000000001" customHeight="1" x14ac:dyDescent="0.15"/>
    <row r="1537" ht="20.100000000000001" customHeight="1" x14ac:dyDescent="0.15"/>
    <row r="1538" ht="20.100000000000001" customHeight="1" x14ac:dyDescent="0.15"/>
    <row r="1539" ht="20.100000000000001" customHeight="1" x14ac:dyDescent="0.15"/>
    <row r="1540" ht="20.100000000000001" customHeight="1" x14ac:dyDescent="0.15"/>
    <row r="1541" ht="20.100000000000001" customHeight="1" x14ac:dyDescent="0.15"/>
    <row r="1542" ht="20.100000000000001" customHeight="1" x14ac:dyDescent="0.15"/>
    <row r="1543" ht="20.100000000000001" customHeight="1" x14ac:dyDescent="0.15"/>
    <row r="1544" ht="20.100000000000001" customHeight="1" x14ac:dyDescent="0.15"/>
    <row r="1545" ht="20.100000000000001" customHeight="1" x14ac:dyDescent="0.15"/>
    <row r="1546" ht="20.100000000000001" customHeight="1" x14ac:dyDescent="0.15"/>
    <row r="1547" ht="20.100000000000001" customHeight="1" x14ac:dyDescent="0.15"/>
    <row r="1548" ht="20.100000000000001" customHeight="1" x14ac:dyDescent="0.15"/>
    <row r="1549" ht="20.100000000000001" customHeight="1" x14ac:dyDescent="0.15"/>
    <row r="1550" ht="20.100000000000001" customHeight="1" x14ac:dyDescent="0.15"/>
    <row r="1551" ht="20.100000000000001" customHeight="1" x14ac:dyDescent="0.15"/>
    <row r="1552" ht="20.100000000000001" customHeight="1" x14ac:dyDescent="0.15"/>
    <row r="1553" ht="20.100000000000001" customHeight="1" x14ac:dyDescent="0.15"/>
    <row r="1554" ht="20.100000000000001" customHeight="1" x14ac:dyDescent="0.15"/>
    <row r="1555" ht="20.100000000000001" customHeight="1" x14ac:dyDescent="0.15"/>
    <row r="1556" ht="20.100000000000001" customHeight="1" x14ac:dyDescent="0.15"/>
    <row r="1557" ht="20.100000000000001" customHeight="1" x14ac:dyDescent="0.15"/>
    <row r="1558" ht="20.100000000000001" customHeight="1" x14ac:dyDescent="0.15"/>
    <row r="1559" ht="20.100000000000001" customHeight="1" x14ac:dyDescent="0.15"/>
    <row r="1560" ht="20.100000000000001" customHeight="1" x14ac:dyDescent="0.15"/>
    <row r="1561" ht="20.100000000000001" customHeight="1" x14ac:dyDescent="0.15"/>
    <row r="1562" ht="20.100000000000001" customHeight="1" x14ac:dyDescent="0.15"/>
    <row r="1563" ht="20.100000000000001" customHeight="1" x14ac:dyDescent="0.15"/>
    <row r="1564" ht="20.100000000000001" customHeight="1" x14ac:dyDescent="0.15"/>
    <row r="1565" ht="20.100000000000001" customHeight="1" x14ac:dyDescent="0.15"/>
    <row r="1566" ht="20.100000000000001" customHeight="1" x14ac:dyDescent="0.15"/>
    <row r="1567" ht="20.100000000000001" customHeight="1" x14ac:dyDescent="0.15"/>
    <row r="1568" ht="20.100000000000001" customHeight="1" x14ac:dyDescent="0.15"/>
    <row r="1569" ht="20.100000000000001" customHeight="1" x14ac:dyDescent="0.15"/>
    <row r="1570" ht="20.100000000000001" customHeight="1" x14ac:dyDescent="0.15"/>
    <row r="1571" ht="20.100000000000001" customHeight="1" x14ac:dyDescent="0.15"/>
    <row r="1572" ht="20.100000000000001" customHeight="1" x14ac:dyDescent="0.15"/>
    <row r="1573" ht="20.100000000000001" customHeight="1" x14ac:dyDescent="0.15"/>
    <row r="1574" ht="20.100000000000001" customHeight="1" x14ac:dyDescent="0.15"/>
    <row r="1575" ht="20.100000000000001" customHeight="1" x14ac:dyDescent="0.15"/>
    <row r="1576" ht="20.100000000000001" customHeight="1" x14ac:dyDescent="0.15"/>
    <row r="1577" ht="20.100000000000001" customHeight="1" x14ac:dyDescent="0.15"/>
    <row r="1578" ht="20.100000000000001" customHeight="1" x14ac:dyDescent="0.15"/>
    <row r="1579" ht="20.100000000000001" customHeight="1" x14ac:dyDescent="0.15"/>
    <row r="1580" ht="20.100000000000001" customHeight="1" x14ac:dyDescent="0.15"/>
    <row r="1581" ht="20.100000000000001" customHeight="1" x14ac:dyDescent="0.15"/>
    <row r="1582" ht="20.100000000000001" customHeight="1" x14ac:dyDescent="0.15"/>
    <row r="1583" ht="20.100000000000001" customHeight="1" x14ac:dyDescent="0.15"/>
    <row r="1584" ht="20.100000000000001" customHeight="1" x14ac:dyDescent="0.15"/>
    <row r="1585" ht="20.100000000000001" customHeight="1" x14ac:dyDescent="0.15"/>
    <row r="1586" ht="20.100000000000001" customHeight="1" x14ac:dyDescent="0.15"/>
    <row r="1587" ht="20.100000000000001" customHeight="1" x14ac:dyDescent="0.15"/>
    <row r="1588" ht="20.100000000000001" customHeight="1" x14ac:dyDescent="0.15"/>
    <row r="1589" ht="20.100000000000001" customHeight="1" x14ac:dyDescent="0.15"/>
    <row r="1590" ht="20.100000000000001" customHeight="1" x14ac:dyDescent="0.15"/>
    <row r="1591" ht="20.100000000000001" customHeight="1" x14ac:dyDescent="0.15"/>
    <row r="1592" ht="20.100000000000001" customHeight="1" x14ac:dyDescent="0.15"/>
    <row r="1593" ht="20.100000000000001" customHeight="1" x14ac:dyDescent="0.15"/>
    <row r="1594" ht="20.100000000000001" customHeight="1" x14ac:dyDescent="0.15"/>
    <row r="1595" ht="20.100000000000001" customHeight="1" x14ac:dyDescent="0.15"/>
    <row r="1596" ht="20.100000000000001" customHeight="1" x14ac:dyDescent="0.15"/>
    <row r="1597" ht="20.100000000000001" customHeight="1" x14ac:dyDescent="0.15"/>
    <row r="1598" ht="20.100000000000001" customHeight="1" x14ac:dyDescent="0.15"/>
    <row r="1599" ht="20.100000000000001" customHeight="1" x14ac:dyDescent="0.15"/>
    <row r="1600" ht="20.100000000000001" customHeight="1" x14ac:dyDescent="0.15"/>
    <row r="1601" ht="20.100000000000001" customHeight="1" x14ac:dyDescent="0.15"/>
    <row r="1602" ht="20.100000000000001" customHeight="1" x14ac:dyDescent="0.15"/>
    <row r="1603" ht="20.100000000000001" customHeight="1" x14ac:dyDescent="0.15"/>
    <row r="1604" ht="20.100000000000001" customHeight="1" x14ac:dyDescent="0.15"/>
    <row r="1605" ht="20.100000000000001" customHeight="1" x14ac:dyDescent="0.15"/>
    <row r="1606" ht="20.100000000000001" customHeight="1" x14ac:dyDescent="0.15"/>
    <row r="1607" ht="20.100000000000001" customHeight="1" x14ac:dyDescent="0.15"/>
    <row r="1608" ht="20.100000000000001" customHeight="1" x14ac:dyDescent="0.15"/>
    <row r="1609" ht="20.100000000000001" customHeight="1" x14ac:dyDescent="0.15"/>
    <row r="1610" ht="20.100000000000001" customHeight="1" x14ac:dyDescent="0.15"/>
    <row r="1611" ht="20.100000000000001" customHeight="1" x14ac:dyDescent="0.15"/>
    <row r="1612" ht="20.100000000000001" customHeight="1" x14ac:dyDescent="0.15"/>
    <row r="1613" ht="20.100000000000001" customHeight="1" x14ac:dyDescent="0.15"/>
    <row r="1614" ht="20.100000000000001" customHeight="1" x14ac:dyDescent="0.15"/>
    <row r="1615" ht="20.100000000000001" customHeight="1" x14ac:dyDescent="0.15"/>
    <row r="1616" ht="20.100000000000001" customHeight="1" x14ac:dyDescent="0.15"/>
    <row r="1617" ht="20.100000000000001" customHeight="1" x14ac:dyDescent="0.15"/>
    <row r="1618" ht="20.100000000000001" customHeight="1" x14ac:dyDescent="0.15"/>
    <row r="1619" ht="20.100000000000001" customHeight="1" x14ac:dyDescent="0.15"/>
    <row r="1620" ht="20.100000000000001" customHeight="1" x14ac:dyDescent="0.15"/>
    <row r="1621" ht="20.100000000000001" customHeight="1" x14ac:dyDescent="0.15"/>
    <row r="1622" ht="20.100000000000001" customHeight="1" x14ac:dyDescent="0.15"/>
    <row r="1623" ht="20.100000000000001" customHeight="1" x14ac:dyDescent="0.15"/>
    <row r="1624" ht="20.100000000000001" customHeight="1" x14ac:dyDescent="0.15"/>
    <row r="1625" ht="20.100000000000001" customHeight="1" x14ac:dyDescent="0.15"/>
    <row r="1626" ht="20.100000000000001" customHeight="1" x14ac:dyDescent="0.15"/>
    <row r="1627" ht="20.100000000000001" customHeight="1" x14ac:dyDescent="0.15"/>
    <row r="1628" ht="20.100000000000001" customHeight="1" x14ac:dyDescent="0.15"/>
    <row r="1629" ht="20.100000000000001" customHeight="1" x14ac:dyDescent="0.15"/>
    <row r="1630" ht="20.100000000000001" customHeight="1" x14ac:dyDescent="0.15"/>
    <row r="1631" ht="20.100000000000001" customHeight="1" x14ac:dyDescent="0.15"/>
    <row r="1632" ht="20.100000000000001" customHeight="1" x14ac:dyDescent="0.15"/>
    <row r="1633" ht="20.100000000000001" customHeight="1" x14ac:dyDescent="0.15"/>
    <row r="1634" ht="20.100000000000001" customHeight="1" x14ac:dyDescent="0.15"/>
    <row r="1635" ht="20.100000000000001" customHeight="1" x14ac:dyDescent="0.15"/>
    <row r="1636" ht="20.100000000000001" customHeight="1" x14ac:dyDescent="0.15"/>
    <row r="1637" ht="20.100000000000001" customHeight="1" x14ac:dyDescent="0.15"/>
    <row r="1638" ht="20.100000000000001" customHeight="1" x14ac:dyDescent="0.15"/>
    <row r="1639" ht="20.100000000000001" customHeight="1" x14ac:dyDescent="0.15"/>
    <row r="1640" ht="20.100000000000001" customHeight="1" x14ac:dyDescent="0.15"/>
    <row r="1641" ht="20.100000000000001" customHeight="1" x14ac:dyDescent="0.15"/>
    <row r="1642" ht="20.100000000000001" customHeight="1" x14ac:dyDescent="0.15"/>
    <row r="1643" ht="20.100000000000001" customHeight="1" x14ac:dyDescent="0.15"/>
    <row r="1644" ht="20.100000000000001" customHeight="1" x14ac:dyDescent="0.15"/>
    <row r="1645" ht="20.100000000000001" customHeight="1" x14ac:dyDescent="0.15"/>
    <row r="1646" ht="20.100000000000001" customHeight="1" x14ac:dyDescent="0.15"/>
    <row r="1647" ht="20.100000000000001" customHeight="1" x14ac:dyDescent="0.15"/>
    <row r="1648" ht="20.100000000000001" customHeight="1" x14ac:dyDescent="0.15"/>
    <row r="1649" ht="20.100000000000001" customHeight="1" x14ac:dyDescent="0.15"/>
    <row r="1650" ht="20.100000000000001" customHeight="1" x14ac:dyDescent="0.15"/>
    <row r="1651" ht="20.100000000000001" customHeight="1" x14ac:dyDescent="0.15"/>
    <row r="1652" ht="20.100000000000001" customHeight="1" x14ac:dyDescent="0.15"/>
    <row r="1653" ht="20.100000000000001" customHeight="1" x14ac:dyDescent="0.15"/>
    <row r="1654" ht="20.100000000000001" customHeight="1" x14ac:dyDescent="0.15"/>
    <row r="1655" ht="20.100000000000001" customHeight="1" x14ac:dyDescent="0.15"/>
    <row r="1656" ht="20.100000000000001" customHeight="1" x14ac:dyDescent="0.15"/>
    <row r="1657" ht="20.100000000000001" customHeight="1" x14ac:dyDescent="0.15"/>
    <row r="1658" ht="20.100000000000001" customHeight="1" x14ac:dyDescent="0.15"/>
    <row r="1659" ht="20.100000000000001" customHeight="1" x14ac:dyDescent="0.15"/>
    <row r="1660" ht="20.100000000000001" customHeight="1" x14ac:dyDescent="0.15"/>
    <row r="1661" ht="20.100000000000001" customHeight="1" x14ac:dyDescent="0.15"/>
    <row r="1662" ht="20.100000000000001" customHeight="1" x14ac:dyDescent="0.15"/>
    <row r="1663" ht="20.100000000000001" customHeight="1" x14ac:dyDescent="0.15"/>
    <row r="1664" ht="20.100000000000001" customHeight="1" x14ac:dyDescent="0.15"/>
    <row r="1665" ht="20.100000000000001" customHeight="1" x14ac:dyDescent="0.15"/>
    <row r="1666" ht="20.100000000000001" customHeight="1" x14ac:dyDescent="0.15"/>
    <row r="1667" ht="20.100000000000001" customHeight="1" x14ac:dyDescent="0.15"/>
    <row r="1668" ht="20.100000000000001" customHeight="1" x14ac:dyDescent="0.15"/>
    <row r="1669" ht="20.100000000000001" customHeight="1" x14ac:dyDescent="0.15"/>
    <row r="1670" ht="20.100000000000001" customHeight="1" x14ac:dyDescent="0.15"/>
    <row r="1671" ht="20.100000000000001" customHeight="1" x14ac:dyDescent="0.15"/>
    <row r="1672" ht="20.100000000000001" customHeight="1" x14ac:dyDescent="0.15"/>
    <row r="1673" ht="20.100000000000001" customHeight="1" x14ac:dyDescent="0.15"/>
    <row r="1674" ht="20.100000000000001" customHeight="1" x14ac:dyDescent="0.15"/>
    <row r="1675" ht="20.100000000000001" customHeight="1" x14ac:dyDescent="0.15"/>
    <row r="1676" ht="20.100000000000001" customHeight="1" x14ac:dyDescent="0.15"/>
    <row r="1677" ht="20.100000000000001" customHeight="1" x14ac:dyDescent="0.15"/>
    <row r="1678" ht="20.100000000000001" customHeight="1" x14ac:dyDescent="0.15"/>
    <row r="1679" ht="20.100000000000001" customHeight="1" x14ac:dyDescent="0.15"/>
    <row r="1680" ht="20.100000000000001" customHeight="1" x14ac:dyDescent="0.15"/>
    <row r="1681" ht="20.100000000000001" customHeight="1" x14ac:dyDescent="0.15"/>
    <row r="1682" ht="20.100000000000001" customHeight="1" x14ac:dyDescent="0.15"/>
    <row r="1683" ht="20.100000000000001" customHeight="1" x14ac:dyDescent="0.15"/>
    <row r="1684" ht="20.100000000000001" customHeight="1" x14ac:dyDescent="0.15"/>
    <row r="1685" ht="20.100000000000001" customHeight="1" x14ac:dyDescent="0.15"/>
    <row r="1686" ht="20.100000000000001" customHeight="1" x14ac:dyDescent="0.15"/>
    <row r="1687" ht="20.100000000000001" customHeight="1" x14ac:dyDescent="0.15"/>
    <row r="1688" ht="20.100000000000001" customHeight="1" x14ac:dyDescent="0.15"/>
    <row r="1689" ht="20.100000000000001" customHeight="1" x14ac:dyDescent="0.15"/>
    <row r="1690" ht="20.100000000000001" customHeight="1" x14ac:dyDescent="0.15"/>
    <row r="1691" ht="20.100000000000001" customHeight="1" x14ac:dyDescent="0.15"/>
    <row r="1692" ht="20.100000000000001" customHeight="1" x14ac:dyDescent="0.15"/>
    <row r="1693" ht="20.100000000000001" customHeight="1" x14ac:dyDescent="0.15"/>
    <row r="1694" ht="20.100000000000001" customHeight="1" x14ac:dyDescent="0.15"/>
    <row r="1695" ht="20.100000000000001" customHeight="1" x14ac:dyDescent="0.15"/>
    <row r="1696" ht="20.100000000000001" customHeight="1" x14ac:dyDescent="0.15"/>
    <row r="1697" ht="20.100000000000001" customHeight="1" x14ac:dyDescent="0.15"/>
    <row r="1698" ht="20.100000000000001" customHeight="1" x14ac:dyDescent="0.15"/>
    <row r="1699" ht="20.100000000000001" customHeight="1" x14ac:dyDescent="0.15"/>
    <row r="1700" ht="20.100000000000001" customHeight="1" x14ac:dyDescent="0.15"/>
    <row r="1701" ht="20.100000000000001" customHeight="1" x14ac:dyDescent="0.15"/>
    <row r="1702" ht="20.100000000000001" customHeight="1" x14ac:dyDescent="0.15"/>
    <row r="1703" ht="20.100000000000001" customHeight="1" x14ac:dyDescent="0.15"/>
    <row r="1704" ht="20.100000000000001" customHeight="1" x14ac:dyDescent="0.15"/>
    <row r="1705" ht="20.100000000000001" customHeight="1" x14ac:dyDescent="0.15"/>
    <row r="1706" ht="20.100000000000001" customHeight="1" x14ac:dyDescent="0.15"/>
    <row r="1707" ht="20.100000000000001" customHeight="1" x14ac:dyDescent="0.15"/>
    <row r="1708" ht="20.100000000000001" customHeight="1" x14ac:dyDescent="0.15"/>
    <row r="1709" ht="20.100000000000001" customHeight="1" x14ac:dyDescent="0.15"/>
    <row r="1710" ht="20.100000000000001" customHeight="1" x14ac:dyDescent="0.15"/>
    <row r="1711" ht="20.100000000000001" customHeight="1" x14ac:dyDescent="0.15"/>
    <row r="1712" ht="20.100000000000001" customHeight="1" x14ac:dyDescent="0.15"/>
    <row r="1713" ht="20.100000000000001" customHeight="1" x14ac:dyDescent="0.15"/>
    <row r="1714" ht="20.100000000000001" customHeight="1" x14ac:dyDescent="0.15"/>
    <row r="1715" ht="20.100000000000001" customHeight="1" x14ac:dyDescent="0.15"/>
    <row r="1716" ht="20.100000000000001" customHeight="1" x14ac:dyDescent="0.15"/>
    <row r="1717" ht="20.100000000000001" customHeight="1" x14ac:dyDescent="0.15"/>
    <row r="1718" ht="20.100000000000001" customHeight="1" x14ac:dyDescent="0.15"/>
    <row r="1719" ht="20.100000000000001" customHeight="1" x14ac:dyDescent="0.15"/>
    <row r="1720" ht="20.100000000000001" customHeight="1" x14ac:dyDescent="0.15"/>
    <row r="1721" ht="20.100000000000001" customHeight="1" x14ac:dyDescent="0.15"/>
    <row r="1722" ht="20.100000000000001" customHeight="1" x14ac:dyDescent="0.15"/>
    <row r="1723" ht="20.100000000000001" customHeight="1" x14ac:dyDescent="0.15"/>
    <row r="1724" ht="20.100000000000001" customHeight="1" x14ac:dyDescent="0.15"/>
    <row r="1725" ht="20.100000000000001" customHeight="1" x14ac:dyDescent="0.15"/>
    <row r="1726" ht="20.100000000000001" customHeight="1" x14ac:dyDescent="0.15"/>
    <row r="1727" ht="20.100000000000001" customHeight="1" x14ac:dyDescent="0.15"/>
    <row r="1728" ht="20.100000000000001" customHeight="1" x14ac:dyDescent="0.15"/>
    <row r="1729" ht="20.100000000000001" customHeight="1" x14ac:dyDescent="0.15"/>
    <row r="1730" ht="20.100000000000001" customHeight="1" x14ac:dyDescent="0.15"/>
    <row r="1731" ht="20.100000000000001" customHeight="1" x14ac:dyDescent="0.15"/>
    <row r="1732" ht="20.100000000000001" customHeight="1" x14ac:dyDescent="0.15"/>
    <row r="1733" ht="20.100000000000001" customHeight="1" x14ac:dyDescent="0.15"/>
    <row r="1734" ht="20.100000000000001" customHeight="1" x14ac:dyDescent="0.15"/>
    <row r="1735" ht="20.100000000000001" customHeight="1" x14ac:dyDescent="0.15"/>
    <row r="1736" ht="20.100000000000001" customHeight="1" x14ac:dyDescent="0.15"/>
    <row r="1737" ht="20.100000000000001" customHeight="1" x14ac:dyDescent="0.15"/>
    <row r="1738" ht="20.100000000000001" customHeight="1" x14ac:dyDescent="0.15"/>
    <row r="1739" ht="20.100000000000001" customHeight="1" x14ac:dyDescent="0.15"/>
    <row r="1740" ht="20.100000000000001" customHeight="1" x14ac:dyDescent="0.15"/>
    <row r="1741" ht="20.100000000000001" customHeight="1" x14ac:dyDescent="0.15"/>
    <row r="1742" ht="20.100000000000001" customHeight="1" x14ac:dyDescent="0.15"/>
    <row r="1743" ht="20.100000000000001" customHeight="1" x14ac:dyDescent="0.15"/>
    <row r="1744" ht="20.100000000000001" customHeight="1" x14ac:dyDescent="0.15"/>
    <row r="1745" ht="20.100000000000001" customHeight="1" x14ac:dyDescent="0.15"/>
    <row r="1746" ht="20.100000000000001" customHeight="1" x14ac:dyDescent="0.15"/>
    <row r="1747" ht="20.100000000000001" customHeight="1" x14ac:dyDescent="0.15"/>
    <row r="1748" ht="20.100000000000001" customHeight="1" x14ac:dyDescent="0.15"/>
    <row r="1749" ht="20.100000000000001" customHeight="1" x14ac:dyDescent="0.15"/>
    <row r="1750" ht="20.100000000000001" customHeight="1" x14ac:dyDescent="0.15"/>
    <row r="1751" ht="20.100000000000001" customHeight="1" x14ac:dyDescent="0.15"/>
    <row r="1752" ht="20.100000000000001" customHeight="1" x14ac:dyDescent="0.15"/>
    <row r="1753" ht="20.100000000000001" customHeight="1" x14ac:dyDescent="0.15"/>
    <row r="1754" ht="20.100000000000001" customHeight="1" x14ac:dyDescent="0.15"/>
    <row r="1755" ht="20.100000000000001" customHeight="1" x14ac:dyDescent="0.15"/>
    <row r="1756" ht="20.100000000000001" customHeight="1" x14ac:dyDescent="0.15"/>
    <row r="1757" ht="20.100000000000001" customHeight="1" x14ac:dyDescent="0.15"/>
    <row r="1758" ht="20.100000000000001" customHeight="1" x14ac:dyDescent="0.15"/>
    <row r="1759" ht="20.100000000000001" customHeight="1" x14ac:dyDescent="0.15"/>
    <row r="1760" ht="20.100000000000001" customHeight="1" x14ac:dyDescent="0.15"/>
    <row r="1761" ht="20.100000000000001" customHeight="1" x14ac:dyDescent="0.15"/>
    <row r="1762" ht="20.100000000000001" customHeight="1" x14ac:dyDescent="0.15"/>
    <row r="1763" ht="20.100000000000001" customHeight="1" x14ac:dyDescent="0.15"/>
    <row r="1764" ht="20.100000000000001" customHeight="1" x14ac:dyDescent="0.15"/>
    <row r="1765" ht="20.100000000000001" customHeight="1" x14ac:dyDescent="0.15"/>
    <row r="1766" ht="20.100000000000001" customHeight="1" x14ac:dyDescent="0.15"/>
    <row r="1767" ht="20.100000000000001" customHeight="1" x14ac:dyDescent="0.15"/>
    <row r="1768" ht="20.100000000000001" customHeight="1" x14ac:dyDescent="0.15"/>
    <row r="1769" ht="20.100000000000001" customHeight="1" x14ac:dyDescent="0.15"/>
    <row r="1770" ht="20.100000000000001" customHeight="1" x14ac:dyDescent="0.15"/>
    <row r="1771" ht="20.100000000000001" customHeight="1" x14ac:dyDescent="0.15"/>
    <row r="1772" ht="20.100000000000001" customHeight="1" x14ac:dyDescent="0.15"/>
    <row r="1773" ht="20.100000000000001" customHeight="1" x14ac:dyDescent="0.15"/>
    <row r="1774" ht="20.100000000000001" customHeight="1" x14ac:dyDescent="0.15"/>
    <row r="1775" ht="20.100000000000001" customHeight="1" x14ac:dyDescent="0.15"/>
    <row r="1776" ht="20.100000000000001" customHeight="1" x14ac:dyDescent="0.15"/>
    <row r="1777" ht="20.100000000000001" customHeight="1" x14ac:dyDescent="0.15"/>
    <row r="1778" ht="20.100000000000001" customHeight="1" x14ac:dyDescent="0.15"/>
    <row r="1779" ht="20.100000000000001" customHeight="1" x14ac:dyDescent="0.15"/>
    <row r="1780" ht="20.100000000000001" customHeight="1" x14ac:dyDescent="0.15"/>
    <row r="1781" ht="20.100000000000001" customHeight="1" x14ac:dyDescent="0.15"/>
    <row r="1782" ht="20.100000000000001" customHeight="1" x14ac:dyDescent="0.15"/>
    <row r="1783" ht="20.100000000000001" customHeight="1" x14ac:dyDescent="0.15"/>
    <row r="1784" ht="20.100000000000001" customHeight="1" x14ac:dyDescent="0.15"/>
    <row r="1785" ht="20.100000000000001" customHeight="1" x14ac:dyDescent="0.15"/>
    <row r="1786" ht="20.100000000000001" customHeight="1" x14ac:dyDescent="0.15"/>
    <row r="1787" ht="20.100000000000001" customHeight="1" x14ac:dyDescent="0.15"/>
    <row r="1788" ht="20.100000000000001" customHeight="1" x14ac:dyDescent="0.15"/>
    <row r="1789" ht="20.100000000000001" customHeight="1" x14ac:dyDescent="0.15"/>
    <row r="1790" ht="20.100000000000001" customHeight="1" x14ac:dyDescent="0.15"/>
    <row r="1791" ht="20.100000000000001" customHeight="1" x14ac:dyDescent="0.15"/>
    <row r="1792" ht="20.100000000000001" customHeight="1" x14ac:dyDescent="0.15"/>
    <row r="1793" ht="20.100000000000001" customHeight="1" x14ac:dyDescent="0.15"/>
    <row r="1794" ht="20.100000000000001" customHeight="1" x14ac:dyDescent="0.15"/>
    <row r="1795" ht="20.100000000000001" customHeight="1" x14ac:dyDescent="0.15"/>
    <row r="1796" ht="20.100000000000001" customHeight="1" x14ac:dyDescent="0.15"/>
    <row r="1797" ht="20.100000000000001" customHeight="1" x14ac:dyDescent="0.15"/>
    <row r="1798" ht="20.100000000000001" customHeight="1" x14ac:dyDescent="0.15"/>
    <row r="1799" ht="20.100000000000001" customHeight="1" x14ac:dyDescent="0.15"/>
    <row r="1800" ht="20.100000000000001" customHeight="1" x14ac:dyDescent="0.15"/>
    <row r="1801" ht="20.100000000000001" customHeight="1" x14ac:dyDescent="0.15"/>
    <row r="1802" ht="20.100000000000001" customHeight="1" x14ac:dyDescent="0.15"/>
    <row r="1803" ht="20.100000000000001" customHeight="1" x14ac:dyDescent="0.15"/>
    <row r="1804" ht="20.100000000000001" customHeight="1" x14ac:dyDescent="0.15"/>
    <row r="1805" ht="20.100000000000001" customHeight="1" x14ac:dyDescent="0.15"/>
    <row r="1806" ht="20.100000000000001" customHeight="1" x14ac:dyDescent="0.15"/>
    <row r="1807" ht="20.100000000000001" customHeight="1" x14ac:dyDescent="0.15"/>
    <row r="1808" ht="20.100000000000001" customHeight="1" x14ac:dyDescent="0.15"/>
    <row r="1809" ht="20.100000000000001" customHeight="1" x14ac:dyDescent="0.15"/>
    <row r="1810" ht="20.100000000000001" customHeight="1" x14ac:dyDescent="0.15"/>
    <row r="1811" ht="20.100000000000001" customHeight="1" x14ac:dyDescent="0.15"/>
    <row r="1812" ht="20.100000000000001" customHeight="1" x14ac:dyDescent="0.15"/>
    <row r="1813" ht="20.100000000000001" customHeight="1" x14ac:dyDescent="0.15"/>
    <row r="1814" ht="20.100000000000001" customHeight="1" x14ac:dyDescent="0.15"/>
    <row r="1815" ht="20.100000000000001" customHeight="1" x14ac:dyDescent="0.15"/>
    <row r="1816" ht="20.100000000000001" customHeight="1" x14ac:dyDescent="0.15"/>
    <row r="1817" ht="20.100000000000001" customHeight="1" x14ac:dyDescent="0.15"/>
    <row r="1818" ht="20.100000000000001" customHeight="1" x14ac:dyDescent="0.15"/>
    <row r="1819" ht="20.100000000000001" customHeight="1" x14ac:dyDescent="0.15"/>
    <row r="1820" ht="20.100000000000001" customHeight="1" x14ac:dyDescent="0.15"/>
    <row r="1821" ht="20.100000000000001" customHeight="1" x14ac:dyDescent="0.15"/>
    <row r="1822" ht="20.100000000000001" customHeight="1" x14ac:dyDescent="0.15"/>
    <row r="1823" ht="20.100000000000001" customHeight="1" x14ac:dyDescent="0.15"/>
    <row r="1824" ht="20.100000000000001" customHeight="1" x14ac:dyDescent="0.15"/>
    <row r="1825" ht="20.100000000000001" customHeight="1" x14ac:dyDescent="0.15"/>
    <row r="1826" ht="20.100000000000001" customHeight="1" x14ac:dyDescent="0.15"/>
    <row r="1827" ht="20.100000000000001" customHeight="1" x14ac:dyDescent="0.15"/>
    <row r="1828" ht="20.100000000000001" customHeight="1" x14ac:dyDescent="0.15"/>
    <row r="1829" ht="20.100000000000001" customHeight="1" x14ac:dyDescent="0.15"/>
    <row r="1830" ht="20.100000000000001" customHeight="1" x14ac:dyDescent="0.15"/>
    <row r="1831" ht="20.100000000000001" customHeight="1" x14ac:dyDescent="0.15"/>
    <row r="1832" ht="20.100000000000001" customHeight="1" x14ac:dyDescent="0.15"/>
    <row r="1833" ht="20.100000000000001" customHeight="1" x14ac:dyDescent="0.15"/>
    <row r="1834" ht="20.100000000000001" customHeight="1" x14ac:dyDescent="0.15"/>
    <row r="1835" ht="20.100000000000001" customHeight="1" x14ac:dyDescent="0.15"/>
    <row r="1836" ht="20.100000000000001" customHeight="1" x14ac:dyDescent="0.15"/>
    <row r="1837" ht="20.100000000000001" customHeight="1" x14ac:dyDescent="0.15"/>
    <row r="1838" ht="20.100000000000001" customHeight="1" x14ac:dyDescent="0.15"/>
    <row r="1839" ht="20.100000000000001" customHeight="1" x14ac:dyDescent="0.15"/>
    <row r="1840" ht="20.100000000000001" customHeight="1" x14ac:dyDescent="0.15"/>
    <row r="1841" ht="20.100000000000001" customHeight="1" x14ac:dyDescent="0.15"/>
    <row r="1842" ht="20.100000000000001" customHeight="1" x14ac:dyDescent="0.15"/>
    <row r="1843" ht="20.100000000000001" customHeight="1" x14ac:dyDescent="0.15"/>
    <row r="1844" ht="20.100000000000001" customHeight="1" x14ac:dyDescent="0.15"/>
    <row r="1845" ht="20.100000000000001" customHeight="1" x14ac:dyDescent="0.15"/>
    <row r="1846" ht="20.100000000000001" customHeight="1" x14ac:dyDescent="0.15"/>
    <row r="1847" ht="20.100000000000001" customHeight="1" x14ac:dyDescent="0.15"/>
    <row r="1848" ht="20.100000000000001" customHeight="1" x14ac:dyDescent="0.15"/>
    <row r="1849" ht="20.100000000000001" customHeight="1" x14ac:dyDescent="0.15"/>
    <row r="1850" ht="20.100000000000001" customHeight="1" x14ac:dyDescent="0.15"/>
    <row r="1851" ht="20.100000000000001" customHeight="1" x14ac:dyDescent="0.15"/>
    <row r="1852" ht="20.100000000000001" customHeight="1" x14ac:dyDescent="0.15"/>
    <row r="1853" ht="20.100000000000001" customHeight="1" x14ac:dyDescent="0.15"/>
    <row r="1854" ht="20.100000000000001" customHeight="1" x14ac:dyDescent="0.15"/>
    <row r="1855" ht="20.100000000000001" customHeight="1" x14ac:dyDescent="0.15"/>
    <row r="1856" ht="20.100000000000001" customHeight="1" x14ac:dyDescent="0.15"/>
    <row r="1857" ht="20.100000000000001" customHeight="1" x14ac:dyDescent="0.15"/>
    <row r="1858" ht="20.100000000000001" customHeight="1" x14ac:dyDescent="0.15"/>
    <row r="1859" ht="20.100000000000001" customHeight="1" x14ac:dyDescent="0.15"/>
    <row r="1860" ht="20.100000000000001" customHeight="1" x14ac:dyDescent="0.15"/>
    <row r="1861" ht="20.100000000000001" customHeight="1" x14ac:dyDescent="0.15"/>
    <row r="1862" ht="20.100000000000001" customHeight="1" x14ac:dyDescent="0.15"/>
    <row r="1863" ht="20.100000000000001" customHeight="1" x14ac:dyDescent="0.15"/>
    <row r="1864" ht="20.100000000000001" customHeight="1" x14ac:dyDescent="0.15"/>
    <row r="1865" ht="20.100000000000001" customHeight="1" x14ac:dyDescent="0.15"/>
    <row r="1866" ht="20.100000000000001" customHeight="1" x14ac:dyDescent="0.15"/>
    <row r="1867" ht="20.100000000000001" customHeight="1" x14ac:dyDescent="0.15"/>
    <row r="1868" ht="20.100000000000001" customHeight="1" x14ac:dyDescent="0.15"/>
    <row r="1869" ht="20.100000000000001" customHeight="1" x14ac:dyDescent="0.15"/>
    <row r="1870" ht="20.100000000000001" customHeight="1" x14ac:dyDescent="0.15"/>
    <row r="1871" ht="20.100000000000001" customHeight="1" x14ac:dyDescent="0.15"/>
    <row r="1872" ht="20.100000000000001" customHeight="1" x14ac:dyDescent="0.15"/>
    <row r="1873" ht="20.100000000000001" customHeight="1" x14ac:dyDescent="0.15"/>
    <row r="1874" ht="20.100000000000001" customHeight="1" x14ac:dyDescent="0.15"/>
    <row r="1875" ht="20.100000000000001" customHeight="1" x14ac:dyDescent="0.15"/>
    <row r="1876" ht="20.100000000000001" customHeight="1" x14ac:dyDescent="0.15"/>
    <row r="1877" ht="20.100000000000001" customHeight="1" x14ac:dyDescent="0.15"/>
    <row r="1878" ht="20.100000000000001" customHeight="1" x14ac:dyDescent="0.15"/>
    <row r="1879" ht="20.100000000000001" customHeight="1" x14ac:dyDescent="0.15"/>
    <row r="1880" ht="20.100000000000001" customHeight="1" x14ac:dyDescent="0.15"/>
    <row r="1881" ht="20.100000000000001" customHeight="1" x14ac:dyDescent="0.15"/>
    <row r="1882" ht="20.100000000000001" customHeight="1" x14ac:dyDescent="0.15"/>
    <row r="1883" ht="20.100000000000001" customHeight="1" x14ac:dyDescent="0.15"/>
    <row r="1884" ht="20.100000000000001" customHeight="1" x14ac:dyDescent="0.15"/>
    <row r="1885" ht="20.100000000000001" customHeight="1" x14ac:dyDescent="0.15"/>
    <row r="1886" ht="20.100000000000001" customHeight="1" x14ac:dyDescent="0.15"/>
    <row r="1887" ht="20.100000000000001" customHeight="1" x14ac:dyDescent="0.15"/>
    <row r="1888" ht="20.100000000000001" customHeight="1" x14ac:dyDescent="0.15"/>
    <row r="1889" ht="20.100000000000001" customHeight="1" x14ac:dyDescent="0.15"/>
    <row r="1890" ht="20.100000000000001" customHeight="1" x14ac:dyDescent="0.15"/>
    <row r="1891" ht="20.100000000000001" customHeight="1" x14ac:dyDescent="0.15"/>
    <row r="1892" ht="20.100000000000001" customHeight="1" x14ac:dyDescent="0.15"/>
    <row r="1893" ht="20.100000000000001" customHeight="1" x14ac:dyDescent="0.15"/>
    <row r="1894" ht="20.100000000000001" customHeight="1" x14ac:dyDescent="0.15"/>
    <row r="1895" ht="20.100000000000001" customHeight="1" x14ac:dyDescent="0.15"/>
    <row r="1896" ht="20.100000000000001" customHeight="1" x14ac:dyDescent="0.15"/>
    <row r="1897" ht="20.100000000000001" customHeight="1" x14ac:dyDescent="0.15"/>
    <row r="1898" ht="20.100000000000001" customHeight="1" x14ac:dyDescent="0.15"/>
    <row r="1899" ht="20.100000000000001" customHeight="1" x14ac:dyDescent="0.15"/>
    <row r="1900" ht="20.100000000000001" customHeight="1" x14ac:dyDescent="0.15"/>
    <row r="1901" ht="20.100000000000001" customHeight="1" x14ac:dyDescent="0.15"/>
    <row r="1902" ht="20.100000000000001" customHeight="1" x14ac:dyDescent="0.15"/>
    <row r="1903" ht="20.100000000000001" customHeight="1" x14ac:dyDescent="0.15"/>
    <row r="1904" ht="20.100000000000001" customHeight="1" x14ac:dyDescent="0.15"/>
    <row r="1905" ht="20.100000000000001" customHeight="1" x14ac:dyDescent="0.15"/>
    <row r="1906" ht="20.100000000000001" customHeight="1" x14ac:dyDescent="0.15"/>
    <row r="1907" ht="20.100000000000001" customHeight="1" x14ac:dyDescent="0.15"/>
    <row r="1908" ht="20.100000000000001" customHeight="1" x14ac:dyDescent="0.15"/>
    <row r="1909" ht="20.100000000000001" customHeight="1" x14ac:dyDescent="0.15"/>
    <row r="1910" ht="20.100000000000001" customHeight="1" x14ac:dyDescent="0.15"/>
    <row r="1911" ht="20.100000000000001" customHeight="1" x14ac:dyDescent="0.15"/>
    <row r="1912" ht="20.100000000000001" customHeight="1" x14ac:dyDescent="0.15"/>
    <row r="1913" ht="20.100000000000001" customHeight="1" x14ac:dyDescent="0.15"/>
    <row r="1914" ht="20.100000000000001" customHeight="1" x14ac:dyDescent="0.15"/>
    <row r="1915" ht="20.100000000000001" customHeight="1" x14ac:dyDescent="0.15"/>
    <row r="1916" ht="20.100000000000001" customHeight="1" x14ac:dyDescent="0.15"/>
    <row r="1917" ht="20.100000000000001" customHeight="1" x14ac:dyDescent="0.15"/>
    <row r="1918" ht="20.100000000000001" customHeight="1" x14ac:dyDescent="0.15"/>
    <row r="1919" ht="20.100000000000001" customHeight="1" x14ac:dyDescent="0.15"/>
    <row r="1920" ht="20.100000000000001" customHeight="1" x14ac:dyDescent="0.15"/>
    <row r="1921" ht="20.100000000000001" customHeight="1" x14ac:dyDescent="0.15"/>
    <row r="1922" ht="20.100000000000001" customHeight="1" x14ac:dyDescent="0.15"/>
    <row r="1923" ht="20.100000000000001" customHeight="1" x14ac:dyDescent="0.15"/>
    <row r="1924" ht="20.100000000000001" customHeight="1" x14ac:dyDescent="0.15"/>
    <row r="1925" ht="20.100000000000001" customHeight="1" x14ac:dyDescent="0.15"/>
    <row r="1926" ht="20.100000000000001" customHeight="1" x14ac:dyDescent="0.15"/>
    <row r="1927" ht="20.100000000000001" customHeight="1" x14ac:dyDescent="0.15"/>
    <row r="1928" ht="20.100000000000001" customHeight="1" x14ac:dyDescent="0.15"/>
    <row r="1929" ht="20.100000000000001" customHeight="1" x14ac:dyDescent="0.15"/>
    <row r="1930" ht="20.100000000000001" customHeight="1" x14ac:dyDescent="0.15"/>
    <row r="1931" ht="20.100000000000001" customHeight="1" x14ac:dyDescent="0.15"/>
    <row r="1932" ht="20.100000000000001" customHeight="1" x14ac:dyDescent="0.15"/>
    <row r="1933" ht="20.100000000000001" customHeight="1" x14ac:dyDescent="0.15"/>
    <row r="1934" ht="20.100000000000001" customHeight="1" x14ac:dyDescent="0.15"/>
    <row r="1935" ht="20.100000000000001" customHeight="1" x14ac:dyDescent="0.15"/>
    <row r="1936" ht="20.100000000000001" customHeight="1" x14ac:dyDescent="0.15"/>
    <row r="1937" ht="20.100000000000001" customHeight="1" x14ac:dyDescent="0.15"/>
    <row r="1938" ht="20.100000000000001" customHeight="1" x14ac:dyDescent="0.15"/>
    <row r="1939" ht="20.100000000000001" customHeight="1" x14ac:dyDescent="0.15"/>
    <row r="1940" ht="20.100000000000001" customHeight="1" x14ac:dyDescent="0.15"/>
    <row r="1941" ht="20.100000000000001" customHeight="1" x14ac:dyDescent="0.15"/>
    <row r="1942" ht="20.100000000000001" customHeight="1" x14ac:dyDescent="0.15"/>
    <row r="1943" ht="20.100000000000001" customHeight="1" x14ac:dyDescent="0.15"/>
    <row r="1944" ht="20.100000000000001" customHeight="1" x14ac:dyDescent="0.15"/>
    <row r="1945" ht="20.100000000000001" customHeight="1" x14ac:dyDescent="0.15"/>
    <row r="1946" ht="20.100000000000001" customHeight="1" x14ac:dyDescent="0.15"/>
    <row r="1947" ht="20.100000000000001" customHeight="1" x14ac:dyDescent="0.15"/>
    <row r="1948" ht="20.100000000000001" customHeight="1" x14ac:dyDescent="0.15"/>
    <row r="1949" ht="20.100000000000001" customHeight="1" x14ac:dyDescent="0.15"/>
    <row r="1950" ht="20.100000000000001" customHeight="1" x14ac:dyDescent="0.15"/>
    <row r="1951" ht="20.100000000000001" customHeight="1" x14ac:dyDescent="0.15"/>
    <row r="1952" ht="20.100000000000001" customHeight="1" x14ac:dyDescent="0.15"/>
    <row r="1953" ht="20.100000000000001" customHeight="1" x14ac:dyDescent="0.15"/>
    <row r="1954" ht="20.100000000000001" customHeight="1" x14ac:dyDescent="0.15"/>
    <row r="1955" ht="20.100000000000001" customHeight="1" x14ac:dyDescent="0.15"/>
    <row r="1956" ht="20.100000000000001" customHeight="1" x14ac:dyDescent="0.15"/>
    <row r="1957" ht="20.100000000000001" customHeight="1" x14ac:dyDescent="0.15"/>
    <row r="1958" ht="20.100000000000001" customHeight="1" x14ac:dyDescent="0.15"/>
    <row r="1959" ht="20.100000000000001" customHeight="1" x14ac:dyDescent="0.15"/>
    <row r="1960" ht="20.100000000000001" customHeight="1" x14ac:dyDescent="0.15"/>
    <row r="1961" ht="20.100000000000001" customHeight="1" x14ac:dyDescent="0.15"/>
    <row r="1962" ht="20.100000000000001" customHeight="1" x14ac:dyDescent="0.15"/>
    <row r="1963" ht="20.100000000000001" customHeight="1" x14ac:dyDescent="0.15"/>
    <row r="1964" ht="20.100000000000001" customHeight="1" x14ac:dyDescent="0.15"/>
    <row r="1965" ht="20.100000000000001" customHeight="1" x14ac:dyDescent="0.15"/>
    <row r="1966" ht="20.100000000000001" customHeight="1" x14ac:dyDescent="0.15"/>
    <row r="1967" ht="20.100000000000001" customHeight="1" x14ac:dyDescent="0.15"/>
    <row r="1968" ht="20.100000000000001" customHeight="1" x14ac:dyDescent="0.15"/>
    <row r="1969" ht="20.100000000000001" customHeight="1" x14ac:dyDescent="0.15"/>
    <row r="1970" ht="20.100000000000001" customHeight="1" x14ac:dyDescent="0.15"/>
    <row r="1971" ht="20.100000000000001" customHeight="1" x14ac:dyDescent="0.15"/>
    <row r="1972" ht="20.100000000000001" customHeight="1" x14ac:dyDescent="0.15"/>
    <row r="1973" ht="20.100000000000001" customHeight="1" x14ac:dyDescent="0.15"/>
    <row r="1974" ht="20.100000000000001" customHeight="1" x14ac:dyDescent="0.15"/>
    <row r="1975" ht="20.100000000000001" customHeight="1" x14ac:dyDescent="0.15"/>
    <row r="1976" ht="20.100000000000001" customHeight="1" x14ac:dyDescent="0.15"/>
    <row r="1977" ht="20.100000000000001" customHeight="1" x14ac:dyDescent="0.15"/>
    <row r="1978" ht="20.100000000000001" customHeight="1" x14ac:dyDescent="0.15"/>
    <row r="1979" ht="20.100000000000001" customHeight="1" x14ac:dyDescent="0.15"/>
    <row r="1980" ht="20.100000000000001" customHeight="1" x14ac:dyDescent="0.15"/>
    <row r="1981" ht="20.100000000000001" customHeight="1" x14ac:dyDescent="0.15"/>
    <row r="1982" ht="20.100000000000001" customHeight="1" x14ac:dyDescent="0.15"/>
    <row r="1983" ht="20.100000000000001" customHeight="1" x14ac:dyDescent="0.15"/>
    <row r="1984" ht="20.100000000000001" customHeight="1" x14ac:dyDescent="0.15"/>
    <row r="1985" ht="20.100000000000001" customHeight="1" x14ac:dyDescent="0.15"/>
    <row r="1986" ht="20.100000000000001" customHeight="1" x14ac:dyDescent="0.15"/>
    <row r="1987" ht="20.100000000000001" customHeight="1" x14ac:dyDescent="0.15"/>
    <row r="1988" ht="20.100000000000001" customHeight="1" x14ac:dyDescent="0.15"/>
    <row r="1989" ht="20.100000000000001" customHeight="1" x14ac:dyDescent="0.15"/>
    <row r="1990" ht="20.100000000000001" customHeight="1" x14ac:dyDescent="0.15"/>
    <row r="1991" ht="20.100000000000001" customHeight="1" x14ac:dyDescent="0.15"/>
    <row r="1992" ht="20.100000000000001" customHeight="1" x14ac:dyDescent="0.15"/>
    <row r="1993" ht="20.100000000000001" customHeight="1" x14ac:dyDescent="0.15"/>
    <row r="1994" ht="20.100000000000001" customHeight="1" x14ac:dyDescent="0.15"/>
    <row r="1995" ht="20.100000000000001" customHeight="1" x14ac:dyDescent="0.15"/>
    <row r="1996" ht="20.100000000000001" customHeight="1" x14ac:dyDescent="0.15"/>
    <row r="1997" ht="20.100000000000001" customHeight="1" x14ac:dyDescent="0.15"/>
    <row r="1998" ht="20.100000000000001" customHeight="1" x14ac:dyDescent="0.15"/>
    <row r="1999" ht="20.100000000000001" customHeight="1" x14ac:dyDescent="0.15"/>
    <row r="2000" ht="20.100000000000001" customHeight="1" x14ac:dyDescent="0.15"/>
    <row r="2001" ht="20.100000000000001" customHeight="1" x14ac:dyDescent="0.15"/>
    <row r="2002" ht="20.100000000000001" customHeight="1" x14ac:dyDescent="0.15"/>
    <row r="2003" ht="20.100000000000001" customHeight="1" x14ac:dyDescent="0.15"/>
    <row r="2004" ht="20.100000000000001" customHeight="1" x14ac:dyDescent="0.15"/>
    <row r="2005" ht="20.100000000000001" customHeight="1" x14ac:dyDescent="0.15"/>
    <row r="2006" ht="20.100000000000001" customHeight="1" x14ac:dyDescent="0.15"/>
    <row r="2007" ht="20.100000000000001" customHeight="1" x14ac:dyDescent="0.15"/>
    <row r="2008" ht="20.100000000000001" customHeight="1" x14ac:dyDescent="0.15"/>
    <row r="2009" ht="20.100000000000001" customHeight="1" x14ac:dyDescent="0.15"/>
    <row r="2010" ht="20.100000000000001" customHeight="1" x14ac:dyDescent="0.15"/>
    <row r="2011" ht="20.100000000000001" customHeight="1" x14ac:dyDescent="0.15"/>
    <row r="2012" ht="20.100000000000001" customHeight="1" x14ac:dyDescent="0.15"/>
    <row r="2013" ht="20.100000000000001" customHeight="1" x14ac:dyDescent="0.15"/>
    <row r="2014" ht="20.100000000000001" customHeight="1" x14ac:dyDescent="0.15"/>
    <row r="2015" ht="20.100000000000001" customHeight="1" x14ac:dyDescent="0.15"/>
    <row r="2016" ht="20.100000000000001" customHeight="1" x14ac:dyDescent="0.15"/>
    <row r="2017" ht="20.100000000000001" customHeight="1" x14ac:dyDescent="0.15"/>
    <row r="2018" ht="20.100000000000001" customHeight="1" x14ac:dyDescent="0.15"/>
    <row r="2019" ht="20.100000000000001" customHeight="1" x14ac:dyDescent="0.15"/>
    <row r="2020" ht="20.100000000000001" customHeight="1" x14ac:dyDescent="0.15"/>
    <row r="2021" ht="20.100000000000001" customHeight="1" x14ac:dyDescent="0.15"/>
    <row r="2022" ht="20.100000000000001" customHeight="1" x14ac:dyDescent="0.15"/>
    <row r="2023" ht="20.100000000000001" customHeight="1" x14ac:dyDescent="0.15"/>
    <row r="2024" ht="20.100000000000001" customHeight="1" x14ac:dyDescent="0.15"/>
    <row r="2025" ht="20.100000000000001" customHeight="1" x14ac:dyDescent="0.15"/>
    <row r="2026" ht="20.100000000000001" customHeight="1" x14ac:dyDescent="0.15"/>
    <row r="2027" ht="20.100000000000001" customHeight="1" x14ac:dyDescent="0.15"/>
    <row r="2028" ht="20.100000000000001" customHeight="1" x14ac:dyDescent="0.15"/>
    <row r="2029" ht="20.100000000000001" customHeight="1" x14ac:dyDescent="0.15"/>
    <row r="2030" ht="20.100000000000001" customHeight="1" x14ac:dyDescent="0.15"/>
    <row r="2031" ht="20.100000000000001" customHeight="1" x14ac:dyDescent="0.15"/>
    <row r="2032" ht="20.100000000000001" customHeight="1" x14ac:dyDescent="0.15"/>
    <row r="2033" ht="20.100000000000001" customHeight="1" x14ac:dyDescent="0.15"/>
    <row r="2034" ht="20.100000000000001" customHeight="1" x14ac:dyDescent="0.15"/>
    <row r="2035" ht="20.100000000000001" customHeight="1" x14ac:dyDescent="0.15"/>
    <row r="2036" ht="20.100000000000001" customHeight="1" x14ac:dyDescent="0.15"/>
    <row r="2037" ht="20.100000000000001" customHeight="1" x14ac:dyDescent="0.15"/>
    <row r="2038" ht="20.100000000000001" customHeight="1" x14ac:dyDescent="0.15"/>
    <row r="2039" ht="20.100000000000001" customHeight="1" x14ac:dyDescent="0.15"/>
    <row r="2040" ht="20.100000000000001" customHeight="1" x14ac:dyDescent="0.15"/>
    <row r="2041" ht="20.100000000000001" customHeight="1" x14ac:dyDescent="0.15"/>
    <row r="2042" ht="20.100000000000001" customHeight="1" x14ac:dyDescent="0.15"/>
    <row r="2043" ht="20.100000000000001" customHeight="1" x14ac:dyDescent="0.15"/>
    <row r="2044" ht="20.100000000000001" customHeight="1" x14ac:dyDescent="0.15"/>
    <row r="2045" ht="20.100000000000001" customHeight="1" x14ac:dyDescent="0.15"/>
    <row r="2046" ht="20.100000000000001" customHeight="1" x14ac:dyDescent="0.15"/>
    <row r="2047" ht="20.100000000000001" customHeight="1" x14ac:dyDescent="0.15"/>
    <row r="2048" ht="20.100000000000001" customHeight="1" x14ac:dyDescent="0.15"/>
    <row r="2049" ht="20.100000000000001" customHeight="1" x14ac:dyDescent="0.15"/>
    <row r="2050" ht="20.100000000000001" customHeight="1" x14ac:dyDescent="0.15"/>
    <row r="2051" ht="20.100000000000001" customHeight="1" x14ac:dyDescent="0.15"/>
    <row r="2052" ht="20.100000000000001" customHeight="1" x14ac:dyDescent="0.15"/>
    <row r="2053" ht="20.100000000000001" customHeight="1" x14ac:dyDescent="0.15"/>
    <row r="2054" ht="20.100000000000001" customHeight="1" x14ac:dyDescent="0.15"/>
    <row r="2055" ht="20.100000000000001" customHeight="1" x14ac:dyDescent="0.15"/>
    <row r="2056" ht="20.100000000000001" customHeight="1" x14ac:dyDescent="0.15"/>
    <row r="2057" ht="20.100000000000001" customHeight="1" x14ac:dyDescent="0.15"/>
    <row r="2058" ht="20.100000000000001" customHeight="1" x14ac:dyDescent="0.15"/>
    <row r="2059" ht="20.100000000000001" customHeight="1" x14ac:dyDescent="0.15"/>
    <row r="2060" ht="20.100000000000001" customHeight="1" x14ac:dyDescent="0.15"/>
    <row r="2061" ht="20.100000000000001" customHeight="1" x14ac:dyDescent="0.15"/>
    <row r="2062" ht="20.100000000000001" customHeight="1" x14ac:dyDescent="0.15"/>
    <row r="2063" ht="20.100000000000001" customHeight="1" x14ac:dyDescent="0.15"/>
    <row r="2064" ht="20.100000000000001" customHeight="1" x14ac:dyDescent="0.15"/>
    <row r="2065" ht="20.100000000000001" customHeight="1" x14ac:dyDescent="0.15"/>
    <row r="2066" ht="20.100000000000001" customHeight="1" x14ac:dyDescent="0.15"/>
    <row r="2067" ht="20.100000000000001" customHeight="1" x14ac:dyDescent="0.15"/>
    <row r="2068" ht="20.100000000000001" customHeight="1" x14ac:dyDescent="0.15"/>
    <row r="2069" ht="20.100000000000001" customHeight="1" x14ac:dyDescent="0.15"/>
    <row r="2070" ht="20.100000000000001" customHeight="1" x14ac:dyDescent="0.15"/>
    <row r="2071" ht="20.100000000000001" customHeight="1" x14ac:dyDescent="0.15"/>
    <row r="2072" ht="20.100000000000001" customHeight="1" x14ac:dyDescent="0.15"/>
    <row r="2073" ht="20.100000000000001" customHeight="1" x14ac:dyDescent="0.15"/>
    <row r="2074" ht="20.100000000000001" customHeight="1" x14ac:dyDescent="0.15"/>
    <row r="2075" ht="20.100000000000001" customHeight="1" x14ac:dyDescent="0.15"/>
    <row r="2076" ht="20.100000000000001" customHeight="1" x14ac:dyDescent="0.15"/>
    <row r="2077" ht="20.100000000000001" customHeight="1" x14ac:dyDescent="0.15"/>
    <row r="2078" ht="20.100000000000001" customHeight="1" x14ac:dyDescent="0.15"/>
    <row r="2079" ht="20.100000000000001" customHeight="1" x14ac:dyDescent="0.15"/>
    <row r="2080" ht="20.100000000000001" customHeight="1" x14ac:dyDescent="0.15"/>
    <row r="2081" ht="20.100000000000001" customHeight="1" x14ac:dyDescent="0.15"/>
    <row r="2082" ht="20.100000000000001" customHeight="1" x14ac:dyDescent="0.15"/>
    <row r="2083" ht="20.100000000000001" customHeight="1" x14ac:dyDescent="0.15"/>
    <row r="2084" ht="20.100000000000001" customHeight="1" x14ac:dyDescent="0.15"/>
    <row r="2085" ht="20.100000000000001" customHeight="1" x14ac:dyDescent="0.15"/>
    <row r="2086" ht="20.100000000000001" customHeight="1" x14ac:dyDescent="0.15"/>
    <row r="2087" ht="20.100000000000001" customHeight="1" x14ac:dyDescent="0.15"/>
    <row r="2088" ht="20.100000000000001" customHeight="1" x14ac:dyDescent="0.15"/>
    <row r="2089" ht="20.100000000000001" customHeight="1" x14ac:dyDescent="0.15"/>
    <row r="2090" ht="20.100000000000001" customHeight="1" x14ac:dyDescent="0.15"/>
    <row r="2091" ht="20.100000000000001" customHeight="1" x14ac:dyDescent="0.15"/>
    <row r="2092" ht="20.100000000000001" customHeight="1" x14ac:dyDescent="0.15"/>
    <row r="2093" ht="20.100000000000001" customHeight="1" x14ac:dyDescent="0.15"/>
    <row r="2094" ht="20.100000000000001" customHeight="1" x14ac:dyDescent="0.15"/>
    <row r="2095" ht="20.100000000000001" customHeight="1" x14ac:dyDescent="0.15"/>
    <row r="2096" ht="20.100000000000001" customHeight="1" x14ac:dyDescent="0.15"/>
    <row r="2097" ht="20.100000000000001" customHeight="1" x14ac:dyDescent="0.15"/>
    <row r="2098" ht="20.100000000000001" customHeight="1" x14ac:dyDescent="0.15"/>
    <row r="2099" ht="20.100000000000001" customHeight="1" x14ac:dyDescent="0.15"/>
    <row r="2100" ht="20.100000000000001" customHeight="1" x14ac:dyDescent="0.15"/>
    <row r="2101" ht="20.100000000000001" customHeight="1" x14ac:dyDescent="0.15"/>
    <row r="2102" ht="20.100000000000001" customHeight="1" x14ac:dyDescent="0.15"/>
    <row r="2103" ht="20.100000000000001" customHeight="1" x14ac:dyDescent="0.15"/>
    <row r="2104" ht="20.100000000000001" customHeight="1" x14ac:dyDescent="0.15"/>
    <row r="2105" ht="20.100000000000001" customHeight="1" x14ac:dyDescent="0.15"/>
    <row r="2106" ht="20.100000000000001" customHeight="1" x14ac:dyDescent="0.15"/>
    <row r="2107" ht="20.100000000000001" customHeight="1" x14ac:dyDescent="0.15"/>
    <row r="2108" ht="20.100000000000001" customHeight="1" x14ac:dyDescent="0.15"/>
    <row r="2109" ht="20.100000000000001" customHeight="1" x14ac:dyDescent="0.15"/>
    <row r="2110" ht="20.100000000000001" customHeight="1" x14ac:dyDescent="0.15"/>
    <row r="2111" ht="20.100000000000001" customHeight="1" x14ac:dyDescent="0.15"/>
    <row r="2112" ht="20.100000000000001" customHeight="1" x14ac:dyDescent="0.15"/>
    <row r="2113" ht="20.100000000000001" customHeight="1" x14ac:dyDescent="0.15"/>
    <row r="2114" ht="20.100000000000001" customHeight="1" x14ac:dyDescent="0.15"/>
    <row r="2115" ht="20.100000000000001" customHeight="1" x14ac:dyDescent="0.15"/>
    <row r="2116" ht="20.100000000000001" customHeight="1" x14ac:dyDescent="0.15"/>
    <row r="2117" ht="20.100000000000001" customHeight="1" x14ac:dyDescent="0.15"/>
    <row r="2118" ht="20.100000000000001" customHeight="1" x14ac:dyDescent="0.15"/>
    <row r="2119" ht="20.100000000000001" customHeight="1" x14ac:dyDescent="0.15"/>
    <row r="2120" ht="20.100000000000001" customHeight="1" x14ac:dyDescent="0.15"/>
    <row r="2121" ht="20.100000000000001" customHeight="1" x14ac:dyDescent="0.15"/>
    <row r="2122" ht="20.100000000000001" customHeight="1" x14ac:dyDescent="0.15"/>
    <row r="2123" ht="20.100000000000001" customHeight="1" x14ac:dyDescent="0.15"/>
    <row r="2124" ht="20.100000000000001" customHeight="1" x14ac:dyDescent="0.15"/>
    <row r="2125" ht="20.100000000000001" customHeight="1" x14ac:dyDescent="0.15"/>
    <row r="2126" ht="20.100000000000001" customHeight="1" x14ac:dyDescent="0.15"/>
    <row r="2127" ht="20.100000000000001" customHeight="1" x14ac:dyDescent="0.15"/>
    <row r="2128" ht="20.100000000000001" customHeight="1" x14ac:dyDescent="0.15"/>
    <row r="2129" ht="20.100000000000001" customHeight="1" x14ac:dyDescent="0.15"/>
    <row r="2130" ht="20.100000000000001" customHeight="1" x14ac:dyDescent="0.15"/>
    <row r="2131" ht="20.100000000000001" customHeight="1" x14ac:dyDescent="0.15"/>
    <row r="2132" ht="20.100000000000001" customHeight="1" x14ac:dyDescent="0.15"/>
    <row r="2133" ht="20.100000000000001" customHeight="1" x14ac:dyDescent="0.15"/>
    <row r="2134" ht="20.100000000000001" customHeight="1" x14ac:dyDescent="0.15"/>
    <row r="2135" ht="20.100000000000001" customHeight="1" x14ac:dyDescent="0.15"/>
    <row r="2136" ht="20.100000000000001" customHeight="1" x14ac:dyDescent="0.15"/>
    <row r="2137" ht="20.100000000000001" customHeight="1" x14ac:dyDescent="0.15"/>
    <row r="2138" ht="20.100000000000001" customHeight="1" x14ac:dyDescent="0.15"/>
    <row r="2139" ht="20.100000000000001" customHeight="1" x14ac:dyDescent="0.15"/>
    <row r="2140" ht="20.100000000000001" customHeight="1" x14ac:dyDescent="0.15"/>
    <row r="2141" ht="20.100000000000001" customHeight="1" x14ac:dyDescent="0.15"/>
    <row r="2142" ht="20.100000000000001" customHeight="1" x14ac:dyDescent="0.15"/>
    <row r="2143" ht="20.100000000000001" customHeight="1" x14ac:dyDescent="0.15"/>
    <row r="2144" ht="20.100000000000001" customHeight="1" x14ac:dyDescent="0.15"/>
    <row r="2145" ht="20.100000000000001" customHeight="1" x14ac:dyDescent="0.15"/>
    <row r="2146" ht="20.100000000000001" customHeight="1" x14ac:dyDescent="0.15"/>
    <row r="2147" ht="20.100000000000001" customHeight="1" x14ac:dyDescent="0.15"/>
    <row r="2148" ht="20.100000000000001" customHeight="1" x14ac:dyDescent="0.15"/>
    <row r="2149" ht="20.100000000000001" customHeight="1" x14ac:dyDescent="0.15"/>
    <row r="2150" ht="20.100000000000001" customHeight="1" x14ac:dyDescent="0.15"/>
    <row r="2151" ht="20.100000000000001" customHeight="1" x14ac:dyDescent="0.15"/>
    <row r="2152" ht="20.100000000000001" customHeight="1" x14ac:dyDescent="0.15"/>
    <row r="2153" ht="20.100000000000001" customHeight="1" x14ac:dyDescent="0.15"/>
    <row r="2154" ht="20.100000000000001" customHeight="1" x14ac:dyDescent="0.15"/>
    <row r="2155" ht="20.100000000000001" customHeight="1" x14ac:dyDescent="0.15"/>
    <row r="2156" ht="20.100000000000001" customHeight="1" x14ac:dyDescent="0.15"/>
    <row r="2157" ht="20.100000000000001" customHeight="1" x14ac:dyDescent="0.15"/>
    <row r="2158" ht="20.100000000000001" customHeight="1" x14ac:dyDescent="0.15"/>
    <row r="2159" ht="20.100000000000001" customHeight="1" x14ac:dyDescent="0.15"/>
    <row r="2160" ht="20.100000000000001" customHeight="1" x14ac:dyDescent="0.15"/>
    <row r="2161" ht="20.100000000000001" customHeight="1" x14ac:dyDescent="0.15"/>
    <row r="2162" ht="20.100000000000001" customHeight="1" x14ac:dyDescent="0.15"/>
    <row r="2163" ht="20.100000000000001" customHeight="1" x14ac:dyDescent="0.15"/>
    <row r="2164" ht="20.100000000000001" customHeight="1" x14ac:dyDescent="0.15"/>
    <row r="2165" ht="20.100000000000001" customHeight="1" x14ac:dyDescent="0.15"/>
    <row r="2166" ht="20.100000000000001" customHeight="1" x14ac:dyDescent="0.15"/>
    <row r="2167" ht="20.100000000000001" customHeight="1" x14ac:dyDescent="0.15"/>
    <row r="2168" ht="20.100000000000001" customHeight="1" x14ac:dyDescent="0.15"/>
    <row r="2169" ht="20.100000000000001" customHeight="1" x14ac:dyDescent="0.15"/>
    <row r="2170" ht="20.100000000000001" customHeight="1" x14ac:dyDescent="0.15"/>
    <row r="2171" ht="20.100000000000001" customHeight="1" x14ac:dyDescent="0.15"/>
    <row r="2172" ht="20.100000000000001" customHeight="1" x14ac:dyDescent="0.15"/>
    <row r="2173" ht="20.100000000000001" customHeight="1" x14ac:dyDescent="0.15"/>
    <row r="2174" ht="20.100000000000001" customHeight="1" x14ac:dyDescent="0.15"/>
    <row r="2175" ht="20.100000000000001" customHeight="1" x14ac:dyDescent="0.15"/>
    <row r="2176" ht="20.100000000000001" customHeight="1" x14ac:dyDescent="0.15"/>
    <row r="2177" ht="20.100000000000001" customHeight="1" x14ac:dyDescent="0.15"/>
    <row r="2178" ht="20.100000000000001" customHeight="1" x14ac:dyDescent="0.15"/>
    <row r="2179" ht="20.100000000000001" customHeight="1" x14ac:dyDescent="0.15"/>
    <row r="2180" ht="20.100000000000001" customHeight="1" x14ac:dyDescent="0.15"/>
    <row r="2181" ht="20.100000000000001" customHeight="1" x14ac:dyDescent="0.15"/>
    <row r="2182" ht="20.100000000000001" customHeight="1" x14ac:dyDescent="0.15"/>
    <row r="2183" ht="20.100000000000001" customHeight="1" x14ac:dyDescent="0.15"/>
    <row r="2184" ht="20.100000000000001" customHeight="1" x14ac:dyDescent="0.15"/>
    <row r="2185" ht="20.100000000000001" customHeight="1" x14ac:dyDescent="0.15"/>
    <row r="2186" ht="20.100000000000001" customHeight="1" x14ac:dyDescent="0.15"/>
    <row r="2187" ht="20.100000000000001" customHeight="1" x14ac:dyDescent="0.15"/>
    <row r="2188" ht="20.100000000000001" customHeight="1" x14ac:dyDescent="0.15"/>
    <row r="2189" ht="20.100000000000001" customHeight="1" x14ac:dyDescent="0.15"/>
    <row r="2190" ht="20.100000000000001" customHeight="1" x14ac:dyDescent="0.15"/>
    <row r="2191" ht="20.100000000000001" customHeight="1" x14ac:dyDescent="0.15"/>
    <row r="2192" ht="20.100000000000001" customHeight="1" x14ac:dyDescent="0.15"/>
    <row r="2193" ht="20.100000000000001" customHeight="1" x14ac:dyDescent="0.15"/>
    <row r="2194" ht="20.100000000000001" customHeight="1" x14ac:dyDescent="0.15"/>
    <row r="2195" ht="20.100000000000001" customHeight="1" x14ac:dyDescent="0.15"/>
    <row r="2196" ht="20.100000000000001" customHeight="1" x14ac:dyDescent="0.15"/>
    <row r="2197" ht="20.100000000000001" customHeight="1" x14ac:dyDescent="0.15"/>
    <row r="2198" ht="20.100000000000001" customHeight="1" x14ac:dyDescent="0.15"/>
    <row r="2199" ht="20.100000000000001" customHeight="1" x14ac:dyDescent="0.15"/>
    <row r="2200" ht="20.100000000000001" customHeight="1" x14ac:dyDescent="0.15"/>
    <row r="2201" ht="20.100000000000001" customHeight="1" x14ac:dyDescent="0.15"/>
    <row r="2202" ht="20.100000000000001" customHeight="1" x14ac:dyDescent="0.15"/>
    <row r="2203" ht="20.100000000000001" customHeight="1" x14ac:dyDescent="0.15"/>
    <row r="2204" ht="20.100000000000001" customHeight="1" x14ac:dyDescent="0.15"/>
    <row r="2205" ht="20.100000000000001" customHeight="1" x14ac:dyDescent="0.15"/>
    <row r="2206" ht="20.100000000000001" customHeight="1" x14ac:dyDescent="0.15"/>
    <row r="2207" ht="20.100000000000001" customHeight="1" x14ac:dyDescent="0.15"/>
    <row r="2208" ht="20.100000000000001" customHeight="1" x14ac:dyDescent="0.15"/>
    <row r="2209" ht="20.100000000000001" customHeight="1" x14ac:dyDescent="0.15"/>
    <row r="2210" ht="20.100000000000001" customHeight="1" x14ac:dyDescent="0.15"/>
    <row r="2211" ht="20.100000000000001" customHeight="1" x14ac:dyDescent="0.15"/>
    <row r="2212" ht="20.100000000000001" customHeight="1" x14ac:dyDescent="0.15"/>
    <row r="2213" ht="20.100000000000001" customHeight="1" x14ac:dyDescent="0.15"/>
    <row r="2214" ht="20.100000000000001" customHeight="1" x14ac:dyDescent="0.15"/>
    <row r="2215" ht="20.100000000000001" customHeight="1" x14ac:dyDescent="0.15"/>
    <row r="2216" ht="20.100000000000001" customHeight="1" x14ac:dyDescent="0.15"/>
    <row r="2217" ht="20.100000000000001" customHeight="1" x14ac:dyDescent="0.15"/>
    <row r="2218" ht="20.100000000000001" customHeight="1" x14ac:dyDescent="0.15"/>
    <row r="2219" ht="20.100000000000001" customHeight="1" x14ac:dyDescent="0.15"/>
    <row r="2220" ht="20.100000000000001" customHeight="1" x14ac:dyDescent="0.15"/>
    <row r="2221" ht="20.100000000000001" customHeight="1" x14ac:dyDescent="0.15"/>
    <row r="2222" ht="20.100000000000001" customHeight="1" x14ac:dyDescent="0.15"/>
    <row r="2223" ht="20.100000000000001" customHeight="1" x14ac:dyDescent="0.15"/>
    <row r="2224" ht="20.100000000000001" customHeight="1" x14ac:dyDescent="0.15"/>
    <row r="2225" ht="20.100000000000001" customHeight="1" x14ac:dyDescent="0.15"/>
    <row r="2226" ht="20.100000000000001" customHeight="1" x14ac:dyDescent="0.15"/>
    <row r="2227" ht="20.100000000000001" customHeight="1" x14ac:dyDescent="0.15"/>
    <row r="2228" ht="20.100000000000001" customHeight="1" x14ac:dyDescent="0.15"/>
    <row r="2229" ht="20.100000000000001" customHeight="1" x14ac:dyDescent="0.15"/>
    <row r="2230" ht="20.100000000000001" customHeight="1" x14ac:dyDescent="0.15"/>
    <row r="2231" ht="20.100000000000001" customHeight="1" x14ac:dyDescent="0.15"/>
    <row r="2232" ht="20.100000000000001" customHeight="1" x14ac:dyDescent="0.15"/>
    <row r="2233" ht="20.100000000000001" customHeight="1" x14ac:dyDescent="0.15"/>
    <row r="2234" ht="20.100000000000001" customHeight="1" x14ac:dyDescent="0.15"/>
    <row r="2235" ht="20.100000000000001" customHeight="1" x14ac:dyDescent="0.15"/>
    <row r="2236" ht="20.100000000000001" customHeight="1" x14ac:dyDescent="0.15"/>
    <row r="2237" ht="20.100000000000001" customHeight="1" x14ac:dyDescent="0.15"/>
    <row r="2238" ht="20.100000000000001" customHeight="1" x14ac:dyDescent="0.15"/>
    <row r="2239" ht="20.100000000000001" customHeight="1" x14ac:dyDescent="0.15"/>
    <row r="2240" ht="20.100000000000001" customHeight="1" x14ac:dyDescent="0.15"/>
    <row r="2241" ht="20.100000000000001" customHeight="1" x14ac:dyDescent="0.15"/>
    <row r="2242" ht="20.100000000000001" customHeight="1" x14ac:dyDescent="0.15"/>
    <row r="2243" ht="20.100000000000001" customHeight="1" x14ac:dyDescent="0.15"/>
    <row r="2244" ht="20.100000000000001" customHeight="1" x14ac:dyDescent="0.15"/>
    <row r="2245" ht="20.100000000000001" customHeight="1" x14ac:dyDescent="0.15"/>
    <row r="2246" ht="20.100000000000001" customHeight="1" x14ac:dyDescent="0.15"/>
    <row r="2247" ht="20.100000000000001" customHeight="1" x14ac:dyDescent="0.15"/>
    <row r="2248" ht="20.100000000000001" customHeight="1" x14ac:dyDescent="0.15"/>
    <row r="2249" ht="20.100000000000001" customHeight="1" x14ac:dyDescent="0.15"/>
    <row r="2250" ht="20.100000000000001" customHeight="1" x14ac:dyDescent="0.15"/>
    <row r="2251" ht="20.100000000000001" customHeight="1" x14ac:dyDescent="0.15"/>
    <row r="2252" ht="20.100000000000001" customHeight="1" x14ac:dyDescent="0.15"/>
    <row r="2253" ht="20.100000000000001" customHeight="1" x14ac:dyDescent="0.15"/>
    <row r="2254" ht="20.100000000000001" customHeight="1" x14ac:dyDescent="0.15"/>
    <row r="2255" ht="20.100000000000001" customHeight="1" x14ac:dyDescent="0.15"/>
    <row r="2256" ht="20.100000000000001" customHeight="1" x14ac:dyDescent="0.15"/>
    <row r="2257" ht="20.100000000000001" customHeight="1" x14ac:dyDescent="0.15"/>
    <row r="2258" ht="20.100000000000001" customHeight="1" x14ac:dyDescent="0.15"/>
    <row r="2259" ht="20.100000000000001" customHeight="1" x14ac:dyDescent="0.15"/>
    <row r="2260" ht="20.100000000000001" customHeight="1" x14ac:dyDescent="0.15"/>
    <row r="2261" ht="20.100000000000001" customHeight="1" x14ac:dyDescent="0.15"/>
    <row r="2262" ht="20.100000000000001" customHeight="1" x14ac:dyDescent="0.15"/>
    <row r="2263" ht="20.100000000000001" customHeight="1" x14ac:dyDescent="0.15"/>
    <row r="2264" ht="20.100000000000001" customHeight="1" x14ac:dyDescent="0.15"/>
    <row r="2265" ht="20.100000000000001" customHeight="1" x14ac:dyDescent="0.15"/>
    <row r="2266" ht="20.100000000000001" customHeight="1" x14ac:dyDescent="0.15"/>
    <row r="2267" ht="20.100000000000001" customHeight="1" x14ac:dyDescent="0.15"/>
    <row r="2268" ht="20.100000000000001" customHeight="1" x14ac:dyDescent="0.15"/>
    <row r="2269" ht="20.100000000000001" customHeight="1" x14ac:dyDescent="0.15"/>
    <row r="2270" ht="20.100000000000001" customHeight="1" x14ac:dyDescent="0.15"/>
    <row r="2271" ht="20.100000000000001" customHeight="1" x14ac:dyDescent="0.15"/>
    <row r="2272" ht="20.100000000000001" customHeight="1" x14ac:dyDescent="0.15"/>
    <row r="2273" ht="20.100000000000001" customHeight="1" x14ac:dyDescent="0.15"/>
    <row r="2274" ht="20.100000000000001" customHeight="1" x14ac:dyDescent="0.15"/>
    <row r="2275" ht="20.100000000000001" customHeight="1" x14ac:dyDescent="0.15"/>
    <row r="2276" ht="20.100000000000001" customHeight="1" x14ac:dyDescent="0.15"/>
    <row r="2277" ht="20.100000000000001" customHeight="1" x14ac:dyDescent="0.15"/>
    <row r="2278" ht="20.100000000000001" customHeight="1" x14ac:dyDescent="0.15"/>
    <row r="2279" ht="20.100000000000001" customHeight="1" x14ac:dyDescent="0.15"/>
    <row r="2280" ht="20.100000000000001" customHeight="1" x14ac:dyDescent="0.15"/>
    <row r="2281" ht="20.100000000000001" customHeight="1" x14ac:dyDescent="0.15"/>
    <row r="2282" ht="20.100000000000001" customHeight="1" x14ac:dyDescent="0.15"/>
    <row r="2283" ht="20.100000000000001" customHeight="1" x14ac:dyDescent="0.15"/>
    <row r="2284" ht="20.100000000000001" customHeight="1" x14ac:dyDescent="0.15"/>
    <row r="2285" ht="20.100000000000001" customHeight="1" x14ac:dyDescent="0.15"/>
    <row r="2286" ht="20.100000000000001" customHeight="1" x14ac:dyDescent="0.15"/>
    <row r="2287" ht="20.100000000000001" customHeight="1" x14ac:dyDescent="0.15"/>
    <row r="2288" ht="20.100000000000001" customHeight="1" x14ac:dyDescent="0.15"/>
    <row r="2289" ht="20.100000000000001" customHeight="1" x14ac:dyDescent="0.15"/>
    <row r="2290" ht="20.100000000000001" customHeight="1" x14ac:dyDescent="0.15"/>
    <row r="2291" ht="20.100000000000001" customHeight="1" x14ac:dyDescent="0.15"/>
    <row r="2292" ht="20.100000000000001" customHeight="1" x14ac:dyDescent="0.15"/>
    <row r="2293" ht="20.100000000000001" customHeight="1" x14ac:dyDescent="0.15"/>
    <row r="2294" ht="20.100000000000001" customHeight="1" x14ac:dyDescent="0.15"/>
    <row r="2295" ht="20.100000000000001" customHeight="1" x14ac:dyDescent="0.15"/>
    <row r="2296" ht="20.100000000000001" customHeight="1" x14ac:dyDescent="0.15"/>
    <row r="2297" ht="20.100000000000001" customHeight="1" x14ac:dyDescent="0.15"/>
    <row r="2298" ht="20.100000000000001" customHeight="1" x14ac:dyDescent="0.15"/>
    <row r="2299" ht="20.100000000000001" customHeight="1" x14ac:dyDescent="0.15"/>
    <row r="2300" ht="20.100000000000001" customHeight="1" x14ac:dyDescent="0.15"/>
    <row r="2301" ht="20.100000000000001" customHeight="1" x14ac:dyDescent="0.15"/>
    <row r="2302" ht="20.100000000000001" customHeight="1" x14ac:dyDescent="0.15"/>
    <row r="2303" ht="20.100000000000001" customHeight="1" x14ac:dyDescent="0.15"/>
    <row r="2304" ht="20.100000000000001" customHeight="1" x14ac:dyDescent="0.15"/>
    <row r="2305" ht="20.100000000000001" customHeight="1" x14ac:dyDescent="0.15"/>
    <row r="2306" ht="20.100000000000001" customHeight="1" x14ac:dyDescent="0.15"/>
    <row r="2307" ht="20.100000000000001" customHeight="1" x14ac:dyDescent="0.15"/>
    <row r="2308" ht="20.100000000000001" customHeight="1" x14ac:dyDescent="0.15"/>
    <row r="2309" ht="20.100000000000001" customHeight="1" x14ac:dyDescent="0.15"/>
    <row r="2310" ht="20.100000000000001" customHeight="1" x14ac:dyDescent="0.15"/>
    <row r="2311" ht="20.100000000000001" customHeight="1" x14ac:dyDescent="0.15"/>
    <row r="2312" ht="20.100000000000001" customHeight="1" x14ac:dyDescent="0.15"/>
    <row r="2313" ht="20.100000000000001" customHeight="1" x14ac:dyDescent="0.15"/>
    <row r="2314" ht="20.100000000000001" customHeight="1" x14ac:dyDescent="0.15"/>
    <row r="2315" ht="20.100000000000001" customHeight="1" x14ac:dyDescent="0.15"/>
    <row r="2316" ht="20.100000000000001" customHeight="1" x14ac:dyDescent="0.15"/>
    <row r="2317" ht="20.100000000000001" customHeight="1" x14ac:dyDescent="0.15"/>
    <row r="2318" ht="20.100000000000001" customHeight="1" x14ac:dyDescent="0.15"/>
    <row r="2319" ht="20.100000000000001" customHeight="1" x14ac:dyDescent="0.15"/>
    <row r="2320" ht="20.100000000000001" customHeight="1" x14ac:dyDescent="0.15"/>
    <row r="2321" ht="20.100000000000001" customHeight="1" x14ac:dyDescent="0.15"/>
    <row r="2322" ht="20.100000000000001" customHeight="1" x14ac:dyDescent="0.15"/>
    <row r="2323" ht="20.100000000000001" customHeight="1" x14ac:dyDescent="0.15"/>
    <row r="2324" ht="20.100000000000001" customHeight="1" x14ac:dyDescent="0.15"/>
    <row r="2325" ht="20.100000000000001" customHeight="1" x14ac:dyDescent="0.15"/>
    <row r="2326" ht="20.100000000000001" customHeight="1" x14ac:dyDescent="0.15"/>
    <row r="2327" ht="20.100000000000001" customHeight="1" x14ac:dyDescent="0.15"/>
    <row r="2328" ht="20.100000000000001" customHeight="1" x14ac:dyDescent="0.15"/>
    <row r="2329" ht="20.100000000000001" customHeight="1" x14ac:dyDescent="0.15"/>
    <row r="2330" ht="20.100000000000001" customHeight="1" x14ac:dyDescent="0.15"/>
    <row r="2331" ht="20.100000000000001" customHeight="1" x14ac:dyDescent="0.15"/>
    <row r="2332" ht="20.100000000000001" customHeight="1" x14ac:dyDescent="0.15"/>
    <row r="2333" ht="20.100000000000001" customHeight="1" x14ac:dyDescent="0.15"/>
    <row r="2334" ht="20.100000000000001" customHeight="1" x14ac:dyDescent="0.15"/>
    <row r="2335" ht="20.100000000000001" customHeight="1" x14ac:dyDescent="0.15"/>
    <row r="2336" ht="20.100000000000001" customHeight="1" x14ac:dyDescent="0.15"/>
    <row r="2337" ht="20.100000000000001" customHeight="1" x14ac:dyDescent="0.15"/>
    <row r="2338" ht="20.100000000000001" customHeight="1" x14ac:dyDescent="0.15"/>
    <row r="2339" ht="20.100000000000001" customHeight="1" x14ac:dyDescent="0.15"/>
    <row r="2340" ht="20.100000000000001" customHeight="1" x14ac:dyDescent="0.15"/>
    <row r="2341" ht="20.100000000000001" customHeight="1" x14ac:dyDescent="0.15"/>
    <row r="2342" ht="20.100000000000001" customHeight="1" x14ac:dyDescent="0.15"/>
    <row r="2343" ht="20.100000000000001" customHeight="1" x14ac:dyDescent="0.15"/>
    <row r="2344" ht="20.100000000000001" customHeight="1" x14ac:dyDescent="0.15"/>
    <row r="2345" ht="20.100000000000001" customHeight="1" x14ac:dyDescent="0.15"/>
    <row r="2346" ht="20.100000000000001" customHeight="1" x14ac:dyDescent="0.15"/>
    <row r="2347" ht="20.100000000000001" customHeight="1" x14ac:dyDescent="0.15"/>
    <row r="2348" ht="20.100000000000001" customHeight="1" x14ac:dyDescent="0.15"/>
    <row r="2349" ht="20.100000000000001" customHeight="1" x14ac:dyDescent="0.15"/>
    <row r="2350" ht="20.100000000000001" customHeight="1" x14ac:dyDescent="0.15"/>
    <row r="2351" ht="20.100000000000001" customHeight="1" x14ac:dyDescent="0.15"/>
    <row r="2352" ht="20.100000000000001" customHeight="1" x14ac:dyDescent="0.15"/>
    <row r="2353" ht="20.100000000000001" customHeight="1" x14ac:dyDescent="0.15"/>
    <row r="2354" ht="20.100000000000001" customHeight="1" x14ac:dyDescent="0.15"/>
    <row r="2355" ht="20.100000000000001" customHeight="1" x14ac:dyDescent="0.15"/>
    <row r="2356" ht="20.100000000000001" customHeight="1" x14ac:dyDescent="0.15"/>
    <row r="2357" ht="20.100000000000001" customHeight="1" x14ac:dyDescent="0.15"/>
    <row r="2358" ht="20.100000000000001" customHeight="1" x14ac:dyDescent="0.15"/>
    <row r="2359" ht="20.100000000000001" customHeight="1" x14ac:dyDescent="0.15"/>
    <row r="2360" ht="20.100000000000001" customHeight="1" x14ac:dyDescent="0.15"/>
    <row r="2361" ht="20.100000000000001" customHeight="1" x14ac:dyDescent="0.15"/>
    <row r="2362" ht="20.100000000000001" customHeight="1" x14ac:dyDescent="0.15"/>
    <row r="2363" ht="20.100000000000001" customHeight="1" x14ac:dyDescent="0.15"/>
    <row r="2364" ht="20.100000000000001" customHeight="1" x14ac:dyDescent="0.15"/>
    <row r="2365" ht="20.100000000000001" customHeight="1" x14ac:dyDescent="0.15"/>
    <row r="2366" ht="20.100000000000001" customHeight="1" x14ac:dyDescent="0.15"/>
    <row r="2367" ht="20.100000000000001" customHeight="1" x14ac:dyDescent="0.15"/>
    <row r="2368" ht="20.100000000000001" customHeight="1" x14ac:dyDescent="0.15"/>
    <row r="2369" ht="20.100000000000001" customHeight="1" x14ac:dyDescent="0.15"/>
    <row r="2370" ht="20.100000000000001" customHeight="1" x14ac:dyDescent="0.15"/>
    <row r="2371" ht="20.100000000000001" customHeight="1" x14ac:dyDescent="0.15"/>
    <row r="2372" ht="20.100000000000001" customHeight="1" x14ac:dyDescent="0.15"/>
    <row r="2373" ht="20.100000000000001" customHeight="1" x14ac:dyDescent="0.15"/>
    <row r="2374" ht="20.100000000000001" customHeight="1" x14ac:dyDescent="0.15"/>
    <row r="2375" ht="20.100000000000001" customHeight="1" x14ac:dyDescent="0.15"/>
    <row r="2376" ht="20.100000000000001" customHeight="1" x14ac:dyDescent="0.15"/>
    <row r="2377" ht="20.100000000000001" customHeight="1" x14ac:dyDescent="0.15"/>
    <row r="2378" ht="20.100000000000001" customHeight="1" x14ac:dyDescent="0.15"/>
    <row r="2379" ht="20.100000000000001" customHeight="1" x14ac:dyDescent="0.15"/>
    <row r="2380" ht="20.100000000000001" customHeight="1" x14ac:dyDescent="0.15"/>
    <row r="2381" ht="20.100000000000001" customHeight="1" x14ac:dyDescent="0.15"/>
    <row r="2382" ht="20.100000000000001" customHeight="1" x14ac:dyDescent="0.15"/>
    <row r="2383" ht="20.100000000000001" customHeight="1" x14ac:dyDescent="0.15"/>
    <row r="2384" ht="20.100000000000001" customHeight="1" x14ac:dyDescent="0.15"/>
    <row r="2385" ht="20.100000000000001" customHeight="1" x14ac:dyDescent="0.15"/>
    <row r="2386" ht="20.100000000000001" customHeight="1" x14ac:dyDescent="0.15"/>
    <row r="2387" ht="20.100000000000001" customHeight="1" x14ac:dyDescent="0.15"/>
    <row r="2388" ht="20.100000000000001" customHeight="1" x14ac:dyDescent="0.15"/>
    <row r="2389" ht="20.100000000000001" customHeight="1" x14ac:dyDescent="0.15"/>
    <row r="2390" ht="20.100000000000001" customHeight="1" x14ac:dyDescent="0.15"/>
    <row r="2391" ht="20.100000000000001" customHeight="1" x14ac:dyDescent="0.15"/>
    <row r="2392" ht="20.100000000000001" customHeight="1" x14ac:dyDescent="0.15"/>
    <row r="2393" ht="20.100000000000001" customHeight="1" x14ac:dyDescent="0.15"/>
    <row r="2394" ht="20.100000000000001" customHeight="1" x14ac:dyDescent="0.15"/>
    <row r="2395" ht="20.100000000000001" customHeight="1" x14ac:dyDescent="0.15"/>
    <row r="2396" ht="20.100000000000001" customHeight="1" x14ac:dyDescent="0.15"/>
    <row r="2397" ht="20.100000000000001" customHeight="1" x14ac:dyDescent="0.15"/>
    <row r="2398" ht="20.100000000000001" customHeight="1" x14ac:dyDescent="0.15"/>
    <row r="2399" ht="20.100000000000001" customHeight="1" x14ac:dyDescent="0.15"/>
    <row r="2400" ht="20.100000000000001" customHeight="1" x14ac:dyDescent="0.15"/>
    <row r="2401" ht="20.100000000000001" customHeight="1" x14ac:dyDescent="0.15"/>
    <row r="2402" ht="20.100000000000001" customHeight="1" x14ac:dyDescent="0.15"/>
    <row r="2403" ht="20.100000000000001" customHeight="1" x14ac:dyDescent="0.15"/>
    <row r="2404" ht="20.100000000000001" customHeight="1" x14ac:dyDescent="0.15"/>
    <row r="2405" ht="20.100000000000001" customHeight="1" x14ac:dyDescent="0.15"/>
    <row r="2406" ht="20.100000000000001" customHeight="1" x14ac:dyDescent="0.15"/>
    <row r="2407" ht="20.100000000000001" customHeight="1" x14ac:dyDescent="0.15"/>
    <row r="2408" ht="20.100000000000001" customHeight="1" x14ac:dyDescent="0.15"/>
    <row r="2409" ht="20.100000000000001" customHeight="1" x14ac:dyDescent="0.15"/>
    <row r="2410" ht="20.100000000000001" customHeight="1" x14ac:dyDescent="0.15"/>
    <row r="2411" ht="20.100000000000001" customHeight="1" x14ac:dyDescent="0.15"/>
    <row r="2412" ht="20.100000000000001" customHeight="1" x14ac:dyDescent="0.15"/>
    <row r="2413" ht="20.100000000000001" customHeight="1" x14ac:dyDescent="0.15"/>
    <row r="2414" ht="20.100000000000001" customHeight="1" x14ac:dyDescent="0.15"/>
    <row r="2415" ht="20.100000000000001" customHeight="1" x14ac:dyDescent="0.15"/>
    <row r="2416" ht="20.100000000000001" customHeight="1" x14ac:dyDescent="0.15"/>
    <row r="2417" ht="20.100000000000001" customHeight="1" x14ac:dyDescent="0.15"/>
    <row r="2418" ht="20.100000000000001" customHeight="1" x14ac:dyDescent="0.15"/>
    <row r="2419" ht="20.100000000000001" customHeight="1" x14ac:dyDescent="0.15"/>
    <row r="2420" ht="20.100000000000001" customHeight="1" x14ac:dyDescent="0.15"/>
    <row r="2421" ht="20.100000000000001" customHeight="1" x14ac:dyDescent="0.15"/>
    <row r="2422" ht="20.100000000000001" customHeight="1" x14ac:dyDescent="0.15"/>
    <row r="2423" ht="20.100000000000001" customHeight="1" x14ac:dyDescent="0.15"/>
    <row r="2424" ht="20.100000000000001" customHeight="1" x14ac:dyDescent="0.15"/>
    <row r="2425" ht="20.100000000000001" customHeight="1" x14ac:dyDescent="0.15"/>
    <row r="2426" ht="20.100000000000001" customHeight="1" x14ac:dyDescent="0.15"/>
    <row r="2427" ht="20.100000000000001" customHeight="1" x14ac:dyDescent="0.15"/>
    <row r="2428" ht="20.100000000000001" customHeight="1" x14ac:dyDescent="0.15"/>
    <row r="2429" ht="20.100000000000001" customHeight="1" x14ac:dyDescent="0.15"/>
    <row r="2430" ht="20.100000000000001" customHeight="1" x14ac:dyDescent="0.15"/>
    <row r="2431" ht="20.100000000000001" customHeight="1" x14ac:dyDescent="0.15"/>
    <row r="2432" ht="20.100000000000001" customHeight="1" x14ac:dyDescent="0.15"/>
    <row r="2433" ht="20.100000000000001" customHeight="1" x14ac:dyDescent="0.15"/>
    <row r="2434" ht="20.100000000000001" customHeight="1" x14ac:dyDescent="0.15"/>
    <row r="2435" ht="20.100000000000001" customHeight="1" x14ac:dyDescent="0.15"/>
    <row r="2436" ht="20.100000000000001" customHeight="1" x14ac:dyDescent="0.15"/>
    <row r="2437" ht="20.100000000000001" customHeight="1" x14ac:dyDescent="0.15"/>
    <row r="2438" ht="20.100000000000001" customHeight="1" x14ac:dyDescent="0.15"/>
    <row r="2439" ht="20.100000000000001" customHeight="1" x14ac:dyDescent="0.15"/>
    <row r="2440" ht="20.100000000000001" customHeight="1" x14ac:dyDescent="0.15"/>
    <row r="2441" ht="20.100000000000001" customHeight="1" x14ac:dyDescent="0.15"/>
    <row r="2442" ht="20.100000000000001" customHeight="1" x14ac:dyDescent="0.15"/>
    <row r="2443" ht="20.100000000000001" customHeight="1" x14ac:dyDescent="0.15"/>
    <row r="2444" ht="20.100000000000001" customHeight="1" x14ac:dyDescent="0.15"/>
    <row r="2445" ht="20.100000000000001" customHeight="1" x14ac:dyDescent="0.15"/>
    <row r="2446" ht="20.100000000000001" customHeight="1" x14ac:dyDescent="0.15"/>
    <row r="2447" ht="20.100000000000001" customHeight="1" x14ac:dyDescent="0.15"/>
    <row r="2448" ht="20.100000000000001" customHeight="1" x14ac:dyDescent="0.15"/>
    <row r="2449" ht="20.100000000000001" customHeight="1" x14ac:dyDescent="0.15"/>
    <row r="2450" ht="20.100000000000001" customHeight="1" x14ac:dyDescent="0.15"/>
    <row r="2451" ht="20.100000000000001" customHeight="1" x14ac:dyDescent="0.15"/>
    <row r="2452" ht="20.100000000000001" customHeight="1" x14ac:dyDescent="0.15"/>
    <row r="2453" ht="20.100000000000001" customHeight="1" x14ac:dyDescent="0.15"/>
    <row r="2454" ht="20.100000000000001" customHeight="1" x14ac:dyDescent="0.15"/>
    <row r="2455" ht="20.100000000000001" customHeight="1" x14ac:dyDescent="0.15"/>
    <row r="2456" ht="20.100000000000001" customHeight="1" x14ac:dyDescent="0.15"/>
    <row r="2457" ht="20.100000000000001" customHeight="1" x14ac:dyDescent="0.15"/>
    <row r="2458" ht="20.100000000000001" customHeight="1" x14ac:dyDescent="0.15"/>
    <row r="2459" ht="20.100000000000001" customHeight="1" x14ac:dyDescent="0.15"/>
    <row r="2460" ht="20.100000000000001" customHeight="1" x14ac:dyDescent="0.15"/>
    <row r="2461" ht="20.100000000000001" customHeight="1" x14ac:dyDescent="0.15"/>
    <row r="2462" ht="20.100000000000001" customHeight="1" x14ac:dyDescent="0.15"/>
    <row r="2463" ht="20.100000000000001" customHeight="1" x14ac:dyDescent="0.15"/>
    <row r="2464" ht="20.100000000000001" customHeight="1" x14ac:dyDescent="0.15"/>
    <row r="2465" ht="20.100000000000001" customHeight="1" x14ac:dyDescent="0.15"/>
    <row r="2466" ht="20.100000000000001" customHeight="1" x14ac:dyDescent="0.15"/>
    <row r="2467" ht="20.100000000000001" customHeight="1" x14ac:dyDescent="0.15"/>
    <row r="2468" ht="20.100000000000001" customHeight="1" x14ac:dyDescent="0.15"/>
    <row r="2469" ht="20.100000000000001" customHeight="1" x14ac:dyDescent="0.15"/>
    <row r="2470" ht="20.100000000000001" customHeight="1" x14ac:dyDescent="0.15"/>
    <row r="2471" ht="20.100000000000001" customHeight="1" x14ac:dyDescent="0.15"/>
    <row r="2472" ht="20.100000000000001" customHeight="1" x14ac:dyDescent="0.15"/>
    <row r="2473" ht="20.100000000000001" customHeight="1" x14ac:dyDescent="0.15"/>
    <row r="2474" ht="20.100000000000001" customHeight="1" x14ac:dyDescent="0.15"/>
    <row r="2475" ht="20.100000000000001" customHeight="1" x14ac:dyDescent="0.15"/>
    <row r="2476" ht="20.100000000000001" customHeight="1" x14ac:dyDescent="0.15"/>
    <row r="2477" ht="20.100000000000001" customHeight="1" x14ac:dyDescent="0.15"/>
    <row r="2478" ht="20.100000000000001" customHeight="1" x14ac:dyDescent="0.15"/>
    <row r="2479" ht="20.100000000000001" customHeight="1" x14ac:dyDescent="0.15"/>
    <row r="2480" ht="20.100000000000001" customHeight="1" x14ac:dyDescent="0.15"/>
    <row r="2481" ht="20.100000000000001" customHeight="1" x14ac:dyDescent="0.15"/>
    <row r="2482" ht="20.100000000000001" customHeight="1" x14ac:dyDescent="0.15"/>
    <row r="2483" ht="20.100000000000001" customHeight="1" x14ac:dyDescent="0.15"/>
    <row r="2484" ht="20.100000000000001" customHeight="1" x14ac:dyDescent="0.15"/>
    <row r="2485" ht="20.100000000000001" customHeight="1" x14ac:dyDescent="0.15"/>
    <row r="2486" ht="20.100000000000001" customHeight="1" x14ac:dyDescent="0.15"/>
    <row r="2487" ht="20.100000000000001" customHeight="1" x14ac:dyDescent="0.15"/>
    <row r="2488" ht="20.100000000000001" customHeight="1" x14ac:dyDescent="0.15"/>
    <row r="2489" ht="20.100000000000001" customHeight="1" x14ac:dyDescent="0.15"/>
    <row r="2490" ht="20.100000000000001" customHeight="1" x14ac:dyDescent="0.15"/>
    <row r="2491" ht="20.100000000000001" customHeight="1" x14ac:dyDescent="0.15"/>
    <row r="2492" ht="20.100000000000001" customHeight="1" x14ac:dyDescent="0.15"/>
    <row r="2493" ht="20.100000000000001" customHeight="1" x14ac:dyDescent="0.15"/>
    <row r="2494" ht="20.100000000000001" customHeight="1" x14ac:dyDescent="0.15"/>
    <row r="2495" ht="20.100000000000001" customHeight="1" x14ac:dyDescent="0.15"/>
    <row r="2496" ht="20.100000000000001" customHeight="1" x14ac:dyDescent="0.15"/>
    <row r="2497" ht="20.100000000000001" customHeight="1" x14ac:dyDescent="0.15"/>
    <row r="2498" ht="20.100000000000001" customHeight="1" x14ac:dyDescent="0.15"/>
    <row r="2499" ht="20.100000000000001" customHeight="1" x14ac:dyDescent="0.15"/>
    <row r="2500" ht="20.100000000000001" customHeight="1" x14ac:dyDescent="0.15"/>
    <row r="2501" ht="20.100000000000001" customHeight="1" x14ac:dyDescent="0.15"/>
    <row r="2502" ht="20.100000000000001" customHeight="1" x14ac:dyDescent="0.15"/>
    <row r="2503" ht="20.100000000000001" customHeight="1" x14ac:dyDescent="0.15"/>
    <row r="2504" ht="20.100000000000001" customHeight="1" x14ac:dyDescent="0.15"/>
    <row r="2505" ht="20.100000000000001" customHeight="1" x14ac:dyDescent="0.15"/>
    <row r="2506" ht="20.100000000000001" customHeight="1" x14ac:dyDescent="0.15"/>
    <row r="2507" ht="20.100000000000001" customHeight="1" x14ac:dyDescent="0.15"/>
    <row r="2508" ht="20.100000000000001" customHeight="1" x14ac:dyDescent="0.15"/>
    <row r="2509" ht="20.100000000000001" customHeight="1" x14ac:dyDescent="0.15"/>
    <row r="2510" ht="20.100000000000001" customHeight="1" x14ac:dyDescent="0.15"/>
    <row r="2511" ht="20.100000000000001" customHeight="1" x14ac:dyDescent="0.15"/>
    <row r="2512" ht="20.100000000000001" customHeight="1" x14ac:dyDescent="0.15"/>
    <row r="2513" ht="20.100000000000001" customHeight="1" x14ac:dyDescent="0.15"/>
    <row r="2514" ht="20.100000000000001" customHeight="1" x14ac:dyDescent="0.15"/>
    <row r="2515" ht="20.100000000000001" customHeight="1" x14ac:dyDescent="0.15"/>
    <row r="2516" ht="20.100000000000001" customHeight="1" x14ac:dyDescent="0.15"/>
    <row r="2517" ht="20.100000000000001" customHeight="1" x14ac:dyDescent="0.15"/>
    <row r="2518" ht="20.100000000000001" customHeight="1" x14ac:dyDescent="0.15"/>
    <row r="2519" ht="20.100000000000001" customHeight="1" x14ac:dyDescent="0.15"/>
    <row r="2520" ht="20.100000000000001" customHeight="1" x14ac:dyDescent="0.15"/>
    <row r="2521" ht="20.100000000000001" customHeight="1" x14ac:dyDescent="0.15"/>
    <row r="2522" ht="20.100000000000001" customHeight="1" x14ac:dyDescent="0.15"/>
    <row r="2523" ht="20.100000000000001" customHeight="1" x14ac:dyDescent="0.15"/>
    <row r="2524" ht="20.100000000000001" customHeight="1" x14ac:dyDescent="0.15"/>
    <row r="2525" ht="20.100000000000001" customHeight="1" x14ac:dyDescent="0.15"/>
    <row r="2526" ht="20.100000000000001" customHeight="1" x14ac:dyDescent="0.15"/>
    <row r="2527" ht="20.100000000000001" customHeight="1" x14ac:dyDescent="0.15"/>
    <row r="2528" ht="20.100000000000001" customHeight="1" x14ac:dyDescent="0.15"/>
    <row r="2529" ht="20.100000000000001" customHeight="1" x14ac:dyDescent="0.15"/>
    <row r="2530" ht="20.100000000000001" customHeight="1" x14ac:dyDescent="0.15"/>
    <row r="2531" ht="20.100000000000001" customHeight="1" x14ac:dyDescent="0.15"/>
    <row r="2532" ht="20.100000000000001" customHeight="1" x14ac:dyDescent="0.15"/>
    <row r="2533" ht="20.100000000000001" customHeight="1" x14ac:dyDescent="0.15"/>
    <row r="2534" ht="20.100000000000001" customHeight="1" x14ac:dyDescent="0.15"/>
    <row r="2535" ht="20.100000000000001" customHeight="1" x14ac:dyDescent="0.15"/>
    <row r="2536" ht="20.100000000000001" customHeight="1" x14ac:dyDescent="0.15"/>
    <row r="2537" ht="20.100000000000001" customHeight="1" x14ac:dyDescent="0.15"/>
    <row r="2538" ht="20.100000000000001" customHeight="1" x14ac:dyDescent="0.15"/>
    <row r="2539" ht="20.100000000000001" customHeight="1" x14ac:dyDescent="0.15"/>
    <row r="2540" ht="20.100000000000001" customHeight="1" x14ac:dyDescent="0.15"/>
    <row r="2541" ht="20.100000000000001" customHeight="1" x14ac:dyDescent="0.15"/>
    <row r="2542" ht="20.100000000000001" customHeight="1" x14ac:dyDescent="0.15"/>
    <row r="2543" ht="20.100000000000001" customHeight="1" x14ac:dyDescent="0.15"/>
    <row r="2544" ht="20.100000000000001" customHeight="1" x14ac:dyDescent="0.15"/>
    <row r="2545" ht="20.100000000000001" customHeight="1" x14ac:dyDescent="0.15"/>
    <row r="2546" ht="20.100000000000001" customHeight="1" x14ac:dyDescent="0.15"/>
    <row r="2547" ht="20.100000000000001" customHeight="1" x14ac:dyDescent="0.15"/>
    <row r="2548" ht="20.100000000000001" customHeight="1" x14ac:dyDescent="0.15"/>
    <row r="2549" ht="20.100000000000001" customHeight="1" x14ac:dyDescent="0.15"/>
    <row r="2550" ht="20.100000000000001" customHeight="1" x14ac:dyDescent="0.15"/>
    <row r="2551" ht="20.100000000000001" customHeight="1" x14ac:dyDescent="0.15"/>
    <row r="2552" ht="20.100000000000001" customHeight="1" x14ac:dyDescent="0.15"/>
    <row r="2553" ht="20.100000000000001" customHeight="1" x14ac:dyDescent="0.15"/>
    <row r="2554" ht="20.100000000000001" customHeight="1" x14ac:dyDescent="0.15"/>
    <row r="2555" ht="20.100000000000001" customHeight="1" x14ac:dyDescent="0.15"/>
    <row r="2556" ht="20.100000000000001" customHeight="1" x14ac:dyDescent="0.15"/>
    <row r="2557" ht="20.100000000000001" customHeight="1" x14ac:dyDescent="0.15"/>
    <row r="2558" ht="20.100000000000001" customHeight="1" x14ac:dyDescent="0.15"/>
    <row r="2559" ht="20.100000000000001" customHeight="1" x14ac:dyDescent="0.15"/>
    <row r="2560" ht="20.100000000000001" customHeight="1" x14ac:dyDescent="0.15"/>
    <row r="2561" ht="20.100000000000001" customHeight="1" x14ac:dyDescent="0.15"/>
    <row r="2562" ht="20.100000000000001" customHeight="1" x14ac:dyDescent="0.15"/>
    <row r="2563" ht="20.100000000000001" customHeight="1" x14ac:dyDescent="0.15"/>
    <row r="2564" ht="20.100000000000001" customHeight="1" x14ac:dyDescent="0.15"/>
    <row r="2565" ht="20.100000000000001" customHeight="1" x14ac:dyDescent="0.15"/>
    <row r="2566" ht="20.100000000000001" customHeight="1" x14ac:dyDescent="0.15"/>
    <row r="2567" ht="20.100000000000001" customHeight="1" x14ac:dyDescent="0.15"/>
    <row r="2568" ht="20.100000000000001" customHeight="1" x14ac:dyDescent="0.15"/>
    <row r="2569" ht="20.100000000000001" customHeight="1" x14ac:dyDescent="0.15"/>
    <row r="2570" ht="20.100000000000001" customHeight="1" x14ac:dyDescent="0.15"/>
    <row r="2571" ht="20.100000000000001" customHeight="1" x14ac:dyDescent="0.15"/>
    <row r="2572" ht="20.100000000000001" customHeight="1" x14ac:dyDescent="0.15"/>
    <row r="2573" ht="20.100000000000001" customHeight="1" x14ac:dyDescent="0.15"/>
    <row r="2574" ht="20.100000000000001" customHeight="1" x14ac:dyDescent="0.15"/>
    <row r="2575" ht="20.100000000000001" customHeight="1" x14ac:dyDescent="0.15"/>
    <row r="2576" ht="20.100000000000001" customHeight="1" x14ac:dyDescent="0.15"/>
    <row r="2577" ht="20.100000000000001" customHeight="1" x14ac:dyDescent="0.15"/>
    <row r="2578" ht="20.100000000000001" customHeight="1" x14ac:dyDescent="0.15"/>
    <row r="2579" ht="20.100000000000001" customHeight="1" x14ac:dyDescent="0.15"/>
    <row r="2580" ht="20.100000000000001" customHeight="1" x14ac:dyDescent="0.15"/>
    <row r="2581" ht="20.100000000000001" customHeight="1" x14ac:dyDescent="0.15"/>
    <row r="2582" ht="20.100000000000001" customHeight="1" x14ac:dyDescent="0.15"/>
    <row r="2583" ht="20.100000000000001" customHeight="1" x14ac:dyDescent="0.15"/>
    <row r="2584" ht="20.100000000000001" customHeight="1" x14ac:dyDescent="0.15"/>
    <row r="2585" ht="20.100000000000001" customHeight="1" x14ac:dyDescent="0.15"/>
    <row r="2586" ht="20.100000000000001" customHeight="1" x14ac:dyDescent="0.15"/>
    <row r="2587" ht="20.100000000000001" customHeight="1" x14ac:dyDescent="0.15"/>
    <row r="2588" ht="20.100000000000001" customHeight="1" x14ac:dyDescent="0.15"/>
    <row r="2589" ht="20.100000000000001" customHeight="1" x14ac:dyDescent="0.15"/>
    <row r="2590" ht="20.100000000000001" customHeight="1" x14ac:dyDescent="0.15"/>
    <row r="2591" ht="20.100000000000001" customHeight="1" x14ac:dyDescent="0.15"/>
    <row r="2592" ht="20.100000000000001" customHeight="1" x14ac:dyDescent="0.15"/>
    <row r="2593" ht="20.100000000000001" customHeight="1" x14ac:dyDescent="0.15"/>
    <row r="2594" ht="20.100000000000001" customHeight="1" x14ac:dyDescent="0.15"/>
    <row r="2595" ht="20.100000000000001" customHeight="1" x14ac:dyDescent="0.15"/>
    <row r="2596" ht="20.100000000000001" customHeight="1" x14ac:dyDescent="0.15"/>
    <row r="2597" ht="20.100000000000001" customHeight="1" x14ac:dyDescent="0.15"/>
    <row r="2598" ht="20.100000000000001" customHeight="1" x14ac:dyDescent="0.15"/>
    <row r="2599" ht="20.100000000000001" customHeight="1" x14ac:dyDescent="0.15"/>
    <row r="2600" ht="20.100000000000001" customHeight="1" x14ac:dyDescent="0.15"/>
    <row r="2601" ht="20.100000000000001" customHeight="1" x14ac:dyDescent="0.15"/>
    <row r="2602" ht="20.100000000000001" customHeight="1" x14ac:dyDescent="0.15"/>
    <row r="2603" ht="20.100000000000001" customHeight="1" x14ac:dyDescent="0.15"/>
    <row r="2604" ht="20.100000000000001" customHeight="1" x14ac:dyDescent="0.15"/>
    <row r="2605" ht="20.100000000000001" customHeight="1" x14ac:dyDescent="0.15"/>
    <row r="2606" ht="20.100000000000001" customHeight="1" x14ac:dyDescent="0.15"/>
    <row r="2607" ht="20.100000000000001" customHeight="1" x14ac:dyDescent="0.15"/>
    <row r="2608" ht="20.100000000000001" customHeight="1" x14ac:dyDescent="0.15"/>
    <row r="2609" ht="20.100000000000001" customHeight="1" x14ac:dyDescent="0.15"/>
    <row r="2610" ht="20.100000000000001" customHeight="1" x14ac:dyDescent="0.15"/>
    <row r="2611" ht="20.100000000000001" customHeight="1" x14ac:dyDescent="0.15"/>
    <row r="2612" ht="20.100000000000001" customHeight="1" x14ac:dyDescent="0.15"/>
    <row r="2613" ht="20.100000000000001" customHeight="1" x14ac:dyDescent="0.15"/>
    <row r="2614" ht="20.100000000000001" customHeight="1" x14ac:dyDescent="0.15"/>
    <row r="2615" ht="20.100000000000001" customHeight="1" x14ac:dyDescent="0.15"/>
    <row r="2616" ht="20.100000000000001" customHeight="1" x14ac:dyDescent="0.15"/>
    <row r="2617" ht="20.100000000000001" customHeight="1" x14ac:dyDescent="0.15"/>
    <row r="2618" ht="20.100000000000001" customHeight="1" x14ac:dyDescent="0.15"/>
    <row r="2619" ht="20.100000000000001" customHeight="1" x14ac:dyDescent="0.15"/>
    <row r="2620" ht="20.100000000000001" customHeight="1" x14ac:dyDescent="0.15"/>
    <row r="2621" ht="20.100000000000001" customHeight="1" x14ac:dyDescent="0.15"/>
    <row r="2622" ht="20.100000000000001" customHeight="1" x14ac:dyDescent="0.15"/>
    <row r="2623" ht="20.100000000000001" customHeight="1" x14ac:dyDescent="0.15"/>
    <row r="2624" ht="20.100000000000001" customHeight="1" x14ac:dyDescent="0.15"/>
    <row r="2625" ht="20.100000000000001" customHeight="1" x14ac:dyDescent="0.15"/>
    <row r="2626" ht="20.100000000000001" customHeight="1" x14ac:dyDescent="0.15"/>
    <row r="2627" ht="20.100000000000001" customHeight="1" x14ac:dyDescent="0.15"/>
    <row r="2628" ht="20.100000000000001" customHeight="1" x14ac:dyDescent="0.15"/>
    <row r="2629" ht="20.100000000000001" customHeight="1" x14ac:dyDescent="0.15"/>
    <row r="2630" ht="20.100000000000001" customHeight="1" x14ac:dyDescent="0.15"/>
    <row r="2631" ht="20.100000000000001" customHeight="1" x14ac:dyDescent="0.15"/>
    <row r="2632" ht="20.100000000000001" customHeight="1" x14ac:dyDescent="0.15"/>
    <row r="2633" ht="20.100000000000001" customHeight="1" x14ac:dyDescent="0.15"/>
    <row r="2634" ht="20.100000000000001" customHeight="1" x14ac:dyDescent="0.15"/>
    <row r="2635" ht="20.100000000000001" customHeight="1" x14ac:dyDescent="0.15"/>
    <row r="2636" ht="20.100000000000001" customHeight="1" x14ac:dyDescent="0.15"/>
    <row r="2637" ht="20.100000000000001" customHeight="1" x14ac:dyDescent="0.15"/>
    <row r="2638" ht="20.100000000000001" customHeight="1" x14ac:dyDescent="0.15"/>
    <row r="2639" ht="20.100000000000001" customHeight="1" x14ac:dyDescent="0.15"/>
    <row r="2640" ht="20.100000000000001" customHeight="1" x14ac:dyDescent="0.15"/>
    <row r="2641" ht="20.100000000000001" customHeight="1" x14ac:dyDescent="0.15"/>
    <row r="2642" ht="20.100000000000001" customHeight="1" x14ac:dyDescent="0.15"/>
    <row r="2643" ht="20.100000000000001" customHeight="1" x14ac:dyDescent="0.15"/>
    <row r="2644" ht="20.100000000000001" customHeight="1" x14ac:dyDescent="0.15"/>
    <row r="2645" ht="20.100000000000001" customHeight="1" x14ac:dyDescent="0.15"/>
    <row r="2646" ht="20.100000000000001" customHeight="1" x14ac:dyDescent="0.15"/>
    <row r="2647" ht="20.100000000000001" customHeight="1" x14ac:dyDescent="0.15"/>
    <row r="2648" ht="20.100000000000001" customHeight="1" x14ac:dyDescent="0.15"/>
    <row r="2649" ht="20.100000000000001" customHeight="1" x14ac:dyDescent="0.15"/>
    <row r="2650" ht="20.100000000000001" customHeight="1" x14ac:dyDescent="0.15"/>
    <row r="2651" ht="20.100000000000001" customHeight="1" x14ac:dyDescent="0.15"/>
    <row r="2652" ht="20.100000000000001" customHeight="1" x14ac:dyDescent="0.15"/>
    <row r="2653" ht="20.100000000000001" customHeight="1" x14ac:dyDescent="0.15"/>
    <row r="2654" ht="20.100000000000001" customHeight="1" x14ac:dyDescent="0.15"/>
    <row r="2655" ht="20.100000000000001" customHeight="1" x14ac:dyDescent="0.15"/>
    <row r="2656" ht="20.100000000000001" customHeight="1" x14ac:dyDescent="0.15"/>
    <row r="2657" ht="20.100000000000001" customHeight="1" x14ac:dyDescent="0.15"/>
    <row r="2658" ht="20.100000000000001" customHeight="1" x14ac:dyDescent="0.15"/>
    <row r="2659" ht="20.100000000000001" customHeight="1" x14ac:dyDescent="0.15"/>
    <row r="2660" ht="20.100000000000001" customHeight="1" x14ac:dyDescent="0.15"/>
    <row r="2661" ht="20.100000000000001" customHeight="1" x14ac:dyDescent="0.15"/>
    <row r="2662" ht="20.100000000000001" customHeight="1" x14ac:dyDescent="0.15"/>
    <row r="2663" ht="20.100000000000001" customHeight="1" x14ac:dyDescent="0.15"/>
    <row r="2664" ht="20.100000000000001" customHeight="1" x14ac:dyDescent="0.15"/>
    <row r="2665" ht="20.100000000000001" customHeight="1" x14ac:dyDescent="0.15"/>
    <row r="2666" ht="20.100000000000001" customHeight="1" x14ac:dyDescent="0.15"/>
    <row r="2667" ht="20.100000000000001" customHeight="1" x14ac:dyDescent="0.15"/>
    <row r="2668" ht="20.100000000000001" customHeight="1" x14ac:dyDescent="0.15"/>
    <row r="2669" ht="20.100000000000001" customHeight="1" x14ac:dyDescent="0.15"/>
    <row r="2670" ht="20.100000000000001" customHeight="1" x14ac:dyDescent="0.15"/>
    <row r="2671" ht="20.100000000000001" customHeight="1" x14ac:dyDescent="0.15"/>
    <row r="2672" ht="20.100000000000001" customHeight="1" x14ac:dyDescent="0.15"/>
    <row r="2673" ht="20.100000000000001" customHeight="1" x14ac:dyDescent="0.15"/>
    <row r="2674" ht="20.100000000000001" customHeight="1" x14ac:dyDescent="0.15"/>
    <row r="2675" ht="20.100000000000001" customHeight="1" x14ac:dyDescent="0.15"/>
    <row r="2676" ht="20.100000000000001" customHeight="1" x14ac:dyDescent="0.15"/>
    <row r="2677" ht="20.100000000000001" customHeight="1" x14ac:dyDescent="0.15"/>
    <row r="2678" ht="20.100000000000001" customHeight="1" x14ac:dyDescent="0.15"/>
    <row r="2679" ht="20.100000000000001" customHeight="1" x14ac:dyDescent="0.15"/>
    <row r="2680" ht="20.100000000000001" customHeight="1" x14ac:dyDescent="0.15"/>
    <row r="2681" ht="20.100000000000001" customHeight="1" x14ac:dyDescent="0.15"/>
    <row r="2682" ht="20.100000000000001" customHeight="1" x14ac:dyDescent="0.15"/>
    <row r="2683" ht="20.100000000000001" customHeight="1" x14ac:dyDescent="0.15"/>
    <row r="2684" ht="20.100000000000001" customHeight="1" x14ac:dyDescent="0.15"/>
    <row r="2685" ht="20.100000000000001" customHeight="1" x14ac:dyDescent="0.15"/>
    <row r="2686" ht="20.100000000000001" customHeight="1" x14ac:dyDescent="0.15"/>
    <row r="2687" ht="20.100000000000001" customHeight="1" x14ac:dyDescent="0.15"/>
    <row r="2688" ht="20.100000000000001" customHeight="1" x14ac:dyDescent="0.15"/>
    <row r="2689" ht="20.100000000000001" customHeight="1" x14ac:dyDescent="0.15"/>
    <row r="2690" ht="20.100000000000001" customHeight="1" x14ac:dyDescent="0.15"/>
    <row r="2691" ht="20.100000000000001" customHeight="1" x14ac:dyDescent="0.15"/>
    <row r="2692" ht="20.100000000000001" customHeight="1" x14ac:dyDescent="0.15"/>
    <row r="2693" ht="20.100000000000001" customHeight="1" x14ac:dyDescent="0.15"/>
    <row r="2694" ht="20.100000000000001" customHeight="1" x14ac:dyDescent="0.15"/>
    <row r="2695" ht="20.100000000000001" customHeight="1" x14ac:dyDescent="0.15"/>
    <row r="2696" ht="20.100000000000001" customHeight="1" x14ac:dyDescent="0.15"/>
    <row r="2697" ht="20.100000000000001" customHeight="1" x14ac:dyDescent="0.15"/>
    <row r="2698" ht="20.100000000000001" customHeight="1" x14ac:dyDescent="0.15"/>
    <row r="2699" ht="20.100000000000001" customHeight="1" x14ac:dyDescent="0.15"/>
    <row r="2700" ht="20.100000000000001" customHeight="1" x14ac:dyDescent="0.15"/>
    <row r="2701" ht="20.100000000000001" customHeight="1" x14ac:dyDescent="0.15"/>
    <row r="2702" ht="20.100000000000001" customHeight="1" x14ac:dyDescent="0.15"/>
    <row r="2703" ht="20.100000000000001" customHeight="1" x14ac:dyDescent="0.15"/>
    <row r="2704" ht="20.100000000000001" customHeight="1" x14ac:dyDescent="0.15"/>
    <row r="2705" ht="20.100000000000001" customHeight="1" x14ac:dyDescent="0.15"/>
    <row r="2706" ht="20.100000000000001" customHeight="1" x14ac:dyDescent="0.15"/>
    <row r="2707" ht="20.100000000000001" customHeight="1" x14ac:dyDescent="0.15"/>
    <row r="2708" ht="20.100000000000001" customHeight="1" x14ac:dyDescent="0.15"/>
    <row r="2709" ht="20.100000000000001" customHeight="1" x14ac:dyDescent="0.15"/>
    <row r="2710" ht="20.100000000000001" customHeight="1" x14ac:dyDescent="0.15"/>
    <row r="2711" ht="20.100000000000001" customHeight="1" x14ac:dyDescent="0.15"/>
    <row r="2712" ht="20.100000000000001" customHeight="1" x14ac:dyDescent="0.15"/>
    <row r="2713" ht="20.100000000000001" customHeight="1" x14ac:dyDescent="0.15"/>
    <row r="2714" ht="20.100000000000001" customHeight="1" x14ac:dyDescent="0.15"/>
    <row r="2715" ht="20.100000000000001" customHeight="1" x14ac:dyDescent="0.15"/>
    <row r="2716" ht="20.100000000000001" customHeight="1" x14ac:dyDescent="0.15"/>
    <row r="2717" ht="20.100000000000001" customHeight="1" x14ac:dyDescent="0.15"/>
    <row r="2718" ht="20.100000000000001" customHeight="1" x14ac:dyDescent="0.15"/>
    <row r="2719" ht="20.100000000000001" customHeight="1" x14ac:dyDescent="0.15"/>
    <row r="2720" ht="20.100000000000001" customHeight="1" x14ac:dyDescent="0.15"/>
    <row r="2721" ht="20.100000000000001" customHeight="1" x14ac:dyDescent="0.15"/>
    <row r="2722" ht="20.100000000000001" customHeight="1" x14ac:dyDescent="0.15"/>
    <row r="2723" ht="20.100000000000001" customHeight="1" x14ac:dyDescent="0.15"/>
    <row r="2724" ht="20.100000000000001" customHeight="1" x14ac:dyDescent="0.15"/>
    <row r="2725" ht="20.100000000000001" customHeight="1" x14ac:dyDescent="0.15"/>
    <row r="2726" ht="20.100000000000001" customHeight="1" x14ac:dyDescent="0.15"/>
    <row r="2727" ht="20.100000000000001" customHeight="1" x14ac:dyDescent="0.15"/>
    <row r="2728" ht="20.100000000000001" customHeight="1" x14ac:dyDescent="0.15"/>
    <row r="2729" ht="20.100000000000001" customHeight="1" x14ac:dyDescent="0.15"/>
    <row r="2730" ht="20.100000000000001" customHeight="1" x14ac:dyDescent="0.15"/>
    <row r="2731" ht="20.100000000000001" customHeight="1" x14ac:dyDescent="0.15"/>
    <row r="2732" ht="20.100000000000001" customHeight="1" x14ac:dyDescent="0.15"/>
    <row r="2733" ht="20.100000000000001" customHeight="1" x14ac:dyDescent="0.15"/>
    <row r="2734" ht="20.100000000000001" customHeight="1" x14ac:dyDescent="0.15"/>
    <row r="2735" ht="20.100000000000001" customHeight="1" x14ac:dyDescent="0.15"/>
    <row r="2736" ht="20.100000000000001" customHeight="1" x14ac:dyDescent="0.15"/>
    <row r="2737" ht="20.100000000000001" customHeight="1" x14ac:dyDescent="0.15"/>
    <row r="2738" ht="20.100000000000001" customHeight="1" x14ac:dyDescent="0.15"/>
    <row r="2739" ht="20.100000000000001" customHeight="1" x14ac:dyDescent="0.15"/>
    <row r="2740" ht="20.100000000000001" customHeight="1" x14ac:dyDescent="0.15"/>
    <row r="2741" ht="20.100000000000001" customHeight="1" x14ac:dyDescent="0.15"/>
    <row r="2742" ht="20.100000000000001" customHeight="1" x14ac:dyDescent="0.15"/>
    <row r="2743" ht="20.100000000000001" customHeight="1" x14ac:dyDescent="0.15"/>
    <row r="2744" ht="20.100000000000001" customHeight="1" x14ac:dyDescent="0.15"/>
    <row r="2745" ht="20.100000000000001" customHeight="1" x14ac:dyDescent="0.15"/>
    <row r="2746" ht="20.100000000000001" customHeight="1" x14ac:dyDescent="0.15"/>
    <row r="2747" ht="20.100000000000001" customHeight="1" x14ac:dyDescent="0.15"/>
    <row r="2748" ht="20.100000000000001" customHeight="1" x14ac:dyDescent="0.15"/>
    <row r="2749" ht="20.100000000000001" customHeight="1" x14ac:dyDescent="0.15"/>
    <row r="2750" ht="20.100000000000001" customHeight="1" x14ac:dyDescent="0.15"/>
    <row r="2751" ht="20.100000000000001" customHeight="1" x14ac:dyDescent="0.15"/>
    <row r="2752" ht="20.100000000000001" customHeight="1" x14ac:dyDescent="0.15"/>
    <row r="2753" ht="20.100000000000001" customHeight="1" x14ac:dyDescent="0.15"/>
    <row r="2754" ht="20.100000000000001" customHeight="1" x14ac:dyDescent="0.15"/>
    <row r="2755" ht="20.100000000000001" customHeight="1" x14ac:dyDescent="0.15"/>
    <row r="2756" ht="20.100000000000001" customHeight="1" x14ac:dyDescent="0.15"/>
    <row r="2757" ht="20.100000000000001" customHeight="1" x14ac:dyDescent="0.15"/>
    <row r="2758" ht="20.100000000000001" customHeight="1" x14ac:dyDescent="0.15"/>
    <row r="2759" ht="20.100000000000001" customHeight="1" x14ac:dyDescent="0.15"/>
    <row r="2760" ht="20.100000000000001" customHeight="1" x14ac:dyDescent="0.15"/>
    <row r="2761" ht="20.100000000000001" customHeight="1" x14ac:dyDescent="0.15"/>
    <row r="2762" ht="20.100000000000001" customHeight="1" x14ac:dyDescent="0.15"/>
    <row r="2763" ht="20.100000000000001" customHeight="1" x14ac:dyDescent="0.15"/>
    <row r="2764" ht="20.100000000000001" customHeight="1" x14ac:dyDescent="0.15"/>
    <row r="2765" ht="20.100000000000001" customHeight="1" x14ac:dyDescent="0.15"/>
    <row r="2766" ht="20.100000000000001" customHeight="1" x14ac:dyDescent="0.15"/>
    <row r="2767" ht="20.100000000000001" customHeight="1" x14ac:dyDescent="0.15"/>
    <row r="2768" ht="20.100000000000001" customHeight="1" x14ac:dyDescent="0.15"/>
    <row r="2769" ht="20.100000000000001" customHeight="1" x14ac:dyDescent="0.15"/>
    <row r="2770" ht="20.100000000000001" customHeight="1" x14ac:dyDescent="0.15"/>
    <row r="2771" ht="20.100000000000001" customHeight="1" x14ac:dyDescent="0.15"/>
    <row r="2772" ht="20.100000000000001" customHeight="1" x14ac:dyDescent="0.15"/>
    <row r="2773" ht="20.100000000000001" customHeight="1" x14ac:dyDescent="0.15"/>
    <row r="2774" ht="20.100000000000001" customHeight="1" x14ac:dyDescent="0.15"/>
    <row r="2775" ht="20.100000000000001" customHeight="1" x14ac:dyDescent="0.15"/>
    <row r="2776" ht="20.100000000000001" customHeight="1" x14ac:dyDescent="0.15"/>
    <row r="2777" ht="20.100000000000001" customHeight="1" x14ac:dyDescent="0.15"/>
    <row r="2778" ht="20.100000000000001" customHeight="1" x14ac:dyDescent="0.15"/>
    <row r="2779" ht="20.100000000000001" customHeight="1" x14ac:dyDescent="0.15"/>
    <row r="2780" ht="20.100000000000001" customHeight="1" x14ac:dyDescent="0.15"/>
    <row r="2781" ht="20.100000000000001" customHeight="1" x14ac:dyDescent="0.15"/>
    <row r="2782" ht="20.100000000000001" customHeight="1" x14ac:dyDescent="0.15"/>
    <row r="2783" ht="20.100000000000001" customHeight="1" x14ac:dyDescent="0.15"/>
    <row r="2784" ht="20.100000000000001" customHeight="1" x14ac:dyDescent="0.15"/>
    <row r="2785" ht="20.100000000000001" customHeight="1" x14ac:dyDescent="0.15"/>
    <row r="2786" ht="20.100000000000001" customHeight="1" x14ac:dyDescent="0.15"/>
    <row r="2787" ht="20.100000000000001" customHeight="1" x14ac:dyDescent="0.15"/>
    <row r="2788" ht="20.100000000000001" customHeight="1" x14ac:dyDescent="0.15"/>
    <row r="2789" ht="20.100000000000001" customHeight="1" x14ac:dyDescent="0.15"/>
    <row r="2790" ht="20.100000000000001" customHeight="1" x14ac:dyDescent="0.15"/>
    <row r="2791" ht="20.100000000000001" customHeight="1" x14ac:dyDescent="0.15"/>
    <row r="2792" ht="20.100000000000001" customHeight="1" x14ac:dyDescent="0.15"/>
    <row r="2793" ht="20.100000000000001" customHeight="1" x14ac:dyDescent="0.15"/>
    <row r="2794" ht="20.100000000000001" customHeight="1" x14ac:dyDescent="0.15"/>
    <row r="2795" ht="20.100000000000001" customHeight="1" x14ac:dyDescent="0.15"/>
    <row r="2796" ht="20.100000000000001" customHeight="1" x14ac:dyDescent="0.15"/>
    <row r="2797" ht="20.100000000000001" customHeight="1" x14ac:dyDescent="0.15"/>
    <row r="2798" ht="20.100000000000001" customHeight="1" x14ac:dyDescent="0.15"/>
    <row r="2799" ht="20.100000000000001" customHeight="1" x14ac:dyDescent="0.15"/>
    <row r="2800" ht="20.100000000000001" customHeight="1" x14ac:dyDescent="0.15"/>
    <row r="2801" ht="20.100000000000001" customHeight="1" x14ac:dyDescent="0.15"/>
    <row r="2802" ht="20.100000000000001" customHeight="1" x14ac:dyDescent="0.15"/>
    <row r="2803" ht="20.100000000000001" customHeight="1" x14ac:dyDescent="0.15"/>
    <row r="2804" ht="20.100000000000001" customHeight="1" x14ac:dyDescent="0.15"/>
    <row r="2805" ht="20.100000000000001" customHeight="1" x14ac:dyDescent="0.15"/>
    <row r="2806" ht="20.100000000000001" customHeight="1" x14ac:dyDescent="0.15"/>
    <row r="2807" ht="20.100000000000001" customHeight="1" x14ac:dyDescent="0.15"/>
    <row r="2808" ht="20.100000000000001" customHeight="1" x14ac:dyDescent="0.15"/>
    <row r="2809" ht="20.100000000000001" customHeight="1" x14ac:dyDescent="0.15"/>
    <row r="2810" ht="20.100000000000001" customHeight="1" x14ac:dyDescent="0.15"/>
    <row r="2811" ht="20.100000000000001" customHeight="1" x14ac:dyDescent="0.15"/>
    <row r="2812" ht="20.100000000000001" customHeight="1" x14ac:dyDescent="0.15"/>
    <row r="2813" ht="20.100000000000001" customHeight="1" x14ac:dyDescent="0.15"/>
    <row r="2814" ht="20.100000000000001" customHeight="1" x14ac:dyDescent="0.15"/>
    <row r="2815" ht="20.100000000000001" customHeight="1" x14ac:dyDescent="0.15"/>
    <row r="2816" ht="20.100000000000001" customHeight="1" x14ac:dyDescent="0.15"/>
    <row r="2817" ht="20.100000000000001" customHeight="1" x14ac:dyDescent="0.15"/>
    <row r="2818" ht="20.100000000000001" customHeight="1" x14ac:dyDescent="0.15"/>
    <row r="2819" ht="20.100000000000001" customHeight="1" x14ac:dyDescent="0.15"/>
    <row r="2820" ht="20.100000000000001" customHeight="1" x14ac:dyDescent="0.15"/>
    <row r="2821" ht="20.100000000000001" customHeight="1" x14ac:dyDescent="0.15"/>
    <row r="2822" ht="20.100000000000001" customHeight="1" x14ac:dyDescent="0.15"/>
    <row r="2823" ht="20.100000000000001" customHeight="1" x14ac:dyDescent="0.15"/>
    <row r="2824" ht="20.100000000000001" customHeight="1" x14ac:dyDescent="0.15"/>
    <row r="2825" ht="20.100000000000001" customHeight="1" x14ac:dyDescent="0.15"/>
    <row r="2826" ht="20.100000000000001" customHeight="1" x14ac:dyDescent="0.15"/>
    <row r="2827" ht="20.100000000000001" customHeight="1" x14ac:dyDescent="0.15"/>
    <row r="2828" ht="20.100000000000001" customHeight="1" x14ac:dyDescent="0.15"/>
    <row r="2829" ht="20.100000000000001" customHeight="1" x14ac:dyDescent="0.15"/>
    <row r="2830" ht="20.100000000000001" customHeight="1" x14ac:dyDescent="0.15"/>
    <row r="2831" ht="20.100000000000001" customHeight="1" x14ac:dyDescent="0.15"/>
    <row r="2832" ht="20.100000000000001" customHeight="1" x14ac:dyDescent="0.15"/>
    <row r="2833" ht="20.100000000000001" customHeight="1" x14ac:dyDescent="0.15"/>
    <row r="2834" ht="20.100000000000001" customHeight="1" x14ac:dyDescent="0.15"/>
    <row r="2835" ht="20.100000000000001" customHeight="1" x14ac:dyDescent="0.15"/>
    <row r="2836" ht="20.100000000000001" customHeight="1" x14ac:dyDescent="0.15"/>
    <row r="2837" ht="20.100000000000001" customHeight="1" x14ac:dyDescent="0.15"/>
    <row r="2838" ht="20.100000000000001" customHeight="1" x14ac:dyDescent="0.15"/>
    <row r="2839" ht="20.100000000000001" customHeight="1" x14ac:dyDescent="0.15"/>
    <row r="2840" ht="20.100000000000001" customHeight="1" x14ac:dyDescent="0.15"/>
    <row r="2841" ht="20.100000000000001" customHeight="1" x14ac:dyDescent="0.15"/>
    <row r="2842" ht="20.100000000000001" customHeight="1" x14ac:dyDescent="0.15"/>
    <row r="2843" ht="20.100000000000001" customHeight="1" x14ac:dyDescent="0.15"/>
    <row r="2844" ht="20.100000000000001" customHeight="1" x14ac:dyDescent="0.15"/>
    <row r="2845" ht="20.100000000000001" customHeight="1" x14ac:dyDescent="0.15"/>
    <row r="2846" ht="20.100000000000001" customHeight="1" x14ac:dyDescent="0.15"/>
    <row r="2847" ht="20.100000000000001" customHeight="1" x14ac:dyDescent="0.15"/>
    <row r="2848" ht="20.100000000000001" customHeight="1" x14ac:dyDescent="0.15"/>
    <row r="2849" ht="20.100000000000001" customHeight="1" x14ac:dyDescent="0.15"/>
    <row r="2850" ht="20.100000000000001" customHeight="1" x14ac:dyDescent="0.15"/>
    <row r="2851" ht="20.100000000000001" customHeight="1" x14ac:dyDescent="0.15"/>
    <row r="2852" ht="20.100000000000001" customHeight="1" x14ac:dyDescent="0.15"/>
    <row r="2853" ht="20.100000000000001" customHeight="1" x14ac:dyDescent="0.15"/>
    <row r="2854" ht="20.100000000000001" customHeight="1" x14ac:dyDescent="0.15"/>
    <row r="2855" ht="20.100000000000001" customHeight="1" x14ac:dyDescent="0.15"/>
    <row r="2856" ht="20.100000000000001" customHeight="1" x14ac:dyDescent="0.15"/>
    <row r="2857" ht="20.100000000000001" customHeight="1" x14ac:dyDescent="0.15"/>
    <row r="2858" ht="20.100000000000001" customHeight="1" x14ac:dyDescent="0.15"/>
    <row r="2859" ht="20.100000000000001" customHeight="1" x14ac:dyDescent="0.15"/>
    <row r="2860" ht="20.100000000000001" customHeight="1" x14ac:dyDescent="0.15"/>
    <row r="2861" ht="20.100000000000001" customHeight="1" x14ac:dyDescent="0.15"/>
    <row r="2862" ht="20.100000000000001" customHeight="1" x14ac:dyDescent="0.15"/>
    <row r="2863" ht="20.100000000000001" customHeight="1" x14ac:dyDescent="0.15"/>
    <row r="2864" ht="20.100000000000001" customHeight="1" x14ac:dyDescent="0.15"/>
    <row r="2865" ht="20.100000000000001" customHeight="1" x14ac:dyDescent="0.15"/>
    <row r="2866" ht="20.100000000000001" customHeight="1" x14ac:dyDescent="0.15"/>
    <row r="2867" ht="20.100000000000001" customHeight="1" x14ac:dyDescent="0.15"/>
    <row r="2868" ht="20.100000000000001" customHeight="1" x14ac:dyDescent="0.15"/>
    <row r="2869" ht="20.100000000000001" customHeight="1" x14ac:dyDescent="0.15"/>
    <row r="2870" ht="20.100000000000001" customHeight="1" x14ac:dyDescent="0.15"/>
    <row r="2871" ht="20.100000000000001" customHeight="1" x14ac:dyDescent="0.15"/>
    <row r="2872" ht="20.100000000000001" customHeight="1" x14ac:dyDescent="0.15"/>
    <row r="2873" ht="20.100000000000001" customHeight="1" x14ac:dyDescent="0.15"/>
    <row r="2874" ht="20.100000000000001" customHeight="1" x14ac:dyDescent="0.15"/>
    <row r="2875" ht="20.100000000000001" customHeight="1" x14ac:dyDescent="0.15"/>
    <row r="2876" ht="20.100000000000001" customHeight="1" x14ac:dyDescent="0.15"/>
    <row r="2877" ht="20.100000000000001" customHeight="1" x14ac:dyDescent="0.15"/>
    <row r="2878" ht="20.100000000000001" customHeight="1" x14ac:dyDescent="0.15"/>
    <row r="2879" ht="20.100000000000001" customHeight="1" x14ac:dyDescent="0.15"/>
    <row r="2880" ht="20.100000000000001" customHeight="1" x14ac:dyDescent="0.15"/>
    <row r="2881" ht="20.100000000000001" customHeight="1" x14ac:dyDescent="0.15"/>
    <row r="2882" ht="20.100000000000001" customHeight="1" x14ac:dyDescent="0.15"/>
    <row r="2883" ht="20.100000000000001" customHeight="1" x14ac:dyDescent="0.15"/>
    <row r="2884" ht="20.100000000000001" customHeight="1" x14ac:dyDescent="0.15"/>
    <row r="2885" ht="20.100000000000001" customHeight="1" x14ac:dyDescent="0.15"/>
    <row r="2886" ht="20.100000000000001" customHeight="1" x14ac:dyDescent="0.15"/>
    <row r="2887" ht="20.100000000000001" customHeight="1" x14ac:dyDescent="0.15"/>
    <row r="2888" ht="20.100000000000001" customHeight="1" x14ac:dyDescent="0.15"/>
    <row r="2889" ht="20.100000000000001" customHeight="1" x14ac:dyDescent="0.15"/>
    <row r="2890" ht="20.100000000000001" customHeight="1" x14ac:dyDescent="0.15"/>
    <row r="2891" ht="20.100000000000001" customHeight="1" x14ac:dyDescent="0.15"/>
    <row r="2892" ht="20.100000000000001" customHeight="1" x14ac:dyDescent="0.15"/>
    <row r="2893" ht="20.100000000000001" customHeight="1" x14ac:dyDescent="0.15"/>
    <row r="2894" ht="20.100000000000001" customHeight="1" x14ac:dyDescent="0.15"/>
    <row r="2895" ht="20.100000000000001" customHeight="1" x14ac:dyDescent="0.15"/>
    <row r="2896" ht="20.100000000000001" customHeight="1" x14ac:dyDescent="0.15"/>
    <row r="2897" ht="20.100000000000001" customHeight="1" x14ac:dyDescent="0.15"/>
    <row r="2898" ht="20.100000000000001" customHeight="1" x14ac:dyDescent="0.15"/>
    <row r="2899" ht="20.100000000000001" customHeight="1" x14ac:dyDescent="0.15"/>
    <row r="2900" ht="20.100000000000001" customHeight="1" x14ac:dyDescent="0.15"/>
    <row r="2901" ht="20.100000000000001" customHeight="1" x14ac:dyDescent="0.15"/>
    <row r="2902" ht="20.100000000000001" customHeight="1" x14ac:dyDescent="0.15"/>
    <row r="2903" ht="20.100000000000001" customHeight="1" x14ac:dyDescent="0.15"/>
    <row r="2904" ht="20.100000000000001" customHeight="1" x14ac:dyDescent="0.15"/>
    <row r="2905" ht="20.100000000000001" customHeight="1" x14ac:dyDescent="0.15"/>
    <row r="2906" ht="20.100000000000001" customHeight="1" x14ac:dyDescent="0.15"/>
    <row r="2907" ht="20.100000000000001" customHeight="1" x14ac:dyDescent="0.15"/>
    <row r="2908" ht="20.100000000000001" customHeight="1" x14ac:dyDescent="0.15"/>
    <row r="2909" ht="20.100000000000001" customHeight="1" x14ac:dyDescent="0.15"/>
    <row r="2910" ht="20.100000000000001" customHeight="1" x14ac:dyDescent="0.15"/>
    <row r="2911" ht="20.100000000000001" customHeight="1" x14ac:dyDescent="0.15"/>
    <row r="2912" ht="20.100000000000001" customHeight="1" x14ac:dyDescent="0.15"/>
    <row r="2913" ht="20.100000000000001" customHeight="1" x14ac:dyDescent="0.15"/>
    <row r="2914" ht="20.100000000000001" customHeight="1" x14ac:dyDescent="0.15"/>
    <row r="2915" ht="20.100000000000001" customHeight="1" x14ac:dyDescent="0.15"/>
    <row r="2916" ht="20.100000000000001" customHeight="1" x14ac:dyDescent="0.15"/>
    <row r="2917" ht="20.100000000000001" customHeight="1" x14ac:dyDescent="0.15"/>
    <row r="2918" ht="20.100000000000001" customHeight="1" x14ac:dyDescent="0.15"/>
    <row r="2919" ht="20.100000000000001" customHeight="1" x14ac:dyDescent="0.15"/>
    <row r="2920" ht="20.100000000000001" customHeight="1" x14ac:dyDescent="0.15"/>
    <row r="2921" ht="20.100000000000001" customHeight="1" x14ac:dyDescent="0.15"/>
    <row r="2922" ht="20.100000000000001" customHeight="1" x14ac:dyDescent="0.15"/>
    <row r="2923" ht="20.100000000000001" customHeight="1" x14ac:dyDescent="0.15"/>
    <row r="2924" ht="20.100000000000001" customHeight="1" x14ac:dyDescent="0.15"/>
    <row r="2925" ht="20.100000000000001" customHeight="1" x14ac:dyDescent="0.15"/>
    <row r="2926" ht="20.100000000000001" customHeight="1" x14ac:dyDescent="0.15"/>
    <row r="2927" ht="20.100000000000001" customHeight="1" x14ac:dyDescent="0.15"/>
    <row r="2928" ht="20.100000000000001" customHeight="1" x14ac:dyDescent="0.15"/>
    <row r="2929" ht="20.100000000000001" customHeight="1" x14ac:dyDescent="0.15"/>
    <row r="2930" ht="20.100000000000001" customHeight="1" x14ac:dyDescent="0.15"/>
    <row r="2931" ht="20.100000000000001" customHeight="1" x14ac:dyDescent="0.15"/>
    <row r="2932" ht="20.100000000000001" customHeight="1" x14ac:dyDescent="0.15"/>
    <row r="2933" ht="20.100000000000001" customHeight="1" x14ac:dyDescent="0.15"/>
    <row r="2934" ht="20.100000000000001" customHeight="1" x14ac:dyDescent="0.15"/>
    <row r="2935" ht="20.100000000000001" customHeight="1" x14ac:dyDescent="0.15"/>
    <row r="2936" ht="20.100000000000001" customHeight="1" x14ac:dyDescent="0.15"/>
    <row r="2937" ht="20.100000000000001" customHeight="1" x14ac:dyDescent="0.15"/>
    <row r="2938" ht="20.100000000000001" customHeight="1" x14ac:dyDescent="0.15"/>
    <row r="2939" ht="20.100000000000001" customHeight="1" x14ac:dyDescent="0.15"/>
    <row r="2940" ht="20.100000000000001" customHeight="1" x14ac:dyDescent="0.15"/>
    <row r="2941" ht="20.100000000000001" customHeight="1" x14ac:dyDescent="0.15"/>
    <row r="2942" ht="20.100000000000001" customHeight="1" x14ac:dyDescent="0.15"/>
    <row r="2943" ht="20.100000000000001" customHeight="1" x14ac:dyDescent="0.15"/>
    <row r="2944" ht="20.100000000000001" customHeight="1" x14ac:dyDescent="0.15"/>
    <row r="2945" ht="20.100000000000001" customHeight="1" x14ac:dyDescent="0.15"/>
    <row r="2946" ht="20.100000000000001" customHeight="1" x14ac:dyDescent="0.15"/>
    <row r="2947" ht="20.100000000000001" customHeight="1" x14ac:dyDescent="0.15"/>
    <row r="2948" ht="20.100000000000001" customHeight="1" x14ac:dyDescent="0.15"/>
    <row r="2949" ht="20.100000000000001" customHeight="1" x14ac:dyDescent="0.15"/>
    <row r="2950" ht="20.100000000000001" customHeight="1" x14ac:dyDescent="0.15"/>
    <row r="2951" ht="20.100000000000001" customHeight="1" x14ac:dyDescent="0.15"/>
    <row r="2952" ht="20.100000000000001" customHeight="1" x14ac:dyDescent="0.15"/>
    <row r="2953" ht="20.100000000000001" customHeight="1" x14ac:dyDescent="0.15"/>
    <row r="2954" ht="20.100000000000001" customHeight="1" x14ac:dyDescent="0.15"/>
    <row r="2955" ht="20.100000000000001" customHeight="1" x14ac:dyDescent="0.15"/>
    <row r="2956" ht="20.100000000000001" customHeight="1" x14ac:dyDescent="0.15"/>
    <row r="2957" ht="20.100000000000001" customHeight="1" x14ac:dyDescent="0.15"/>
    <row r="2958" ht="20.100000000000001" customHeight="1" x14ac:dyDescent="0.15"/>
    <row r="2959" ht="20.100000000000001" customHeight="1" x14ac:dyDescent="0.15"/>
    <row r="2960" ht="20.100000000000001" customHeight="1" x14ac:dyDescent="0.15"/>
    <row r="2961" ht="20.100000000000001" customHeight="1" x14ac:dyDescent="0.15"/>
    <row r="2962" ht="20.100000000000001" customHeight="1" x14ac:dyDescent="0.15"/>
    <row r="2963" ht="20.100000000000001" customHeight="1" x14ac:dyDescent="0.15"/>
    <row r="2964" ht="20.100000000000001" customHeight="1" x14ac:dyDescent="0.15"/>
    <row r="2965" ht="20.100000000000001" customHeight="1" x14ac:dyDescent="0.15"/>
    <row r="2966" ht="20.100000000000001" customHeight="1" x14ac:dyDescent="0.15"/>
    <row r="2967" ht="20.100000000000001" customHeight="1" x14ac:dyDescent="0.15"/>
    <row r="2968" ht="20.100000000000001" customHeight="1" x14ac:dyDescent="0.15"/>
    <row r="2969" ht="20.100000000000001" customHeight="1" x14ac:dyDescent="0.15"/>
    <row r="2970" ht="20.100000000000001" customHeight="1" x14ac:dyDescent="0.15"/>
    <row r="2971" ht="20.100000000000001" customHeight="1" x14ac:dyDescent="0.15"/>
    <row r="2972" ht="20.100000000000001" customHeight="1" x14ac:dyDescent="0.15"/>
    <row r="2973" ht="20.100000000000001" customHeight="1" x14ac:dyDescent="0.15"/>
    <row r="2974" ht="20.100000000000001" customHeight="1" x14ac:dyDescent="0.15"/>
    <row r="2975" ht="20.100000000000001" customHeight="1" x14ac:dyDescent="0.15"/>
    <row r="2976" ht="20.100000000000001" customHeight="1" x14ac:dyDescent="0.15"/>
    <row r="2977" ht="20.100000000000001" customHeight="1" x14ac:dyDescent="0.15"/>
    <row r="2978" ht="20.100000000000001" customHeight="1" x14ac:dyDescent="0.15"/>
    <row r="2979" ht="20.100000000000001" customHeight="1" x14ac:dyDescent="0.15"/>
    <row r="2980" ht="20.100000000000001" customHeight="1" x14ac:dyDescent="0.15"/>
    <row r="2981" ht="20.100000000000001" customHeight="1" x14ac:dyDescent="0.15"/>
    <row r="2982" ht="20.100000000000001" customHeight="1" x14ac:dyDescent="0.15"/>
    <row r="2983" ht="20.100000000000001" customHeight="1" x14ac:dyDescent="0.15"/>
    <row r="2984" ht="20.100000000000001" customHeight="1" x14ac:dyDescent="0.15"/>
    <row r="2985" ht="20.100000000000001" customHeight="1" x14ac:dyDescent="0.15"/>
    <row r="2986" ht="20.100000000000001" customHeight="1" x14ac:dyDescent="0.15"/>
    <row r="2987" ht="20.100000000000001" customHeight="1" x14ac:dyDescent="0.15"/>
    <row r="2988" ht="20.100000000000001" customHeight="1" x14ac:dyDescent="0.15"/>
    <row r="2989" ht="20.100000000000001" customHeight="1" x14ac:dyDescent="0.15"/>
    <row r="2990" ht="20.100000000000001" customHeight="1" x14ac:dyDescent="0.15"/>
    <row r="2991" ht="20.100000000000001" customHeight="1" x14ac:dyDescent="0.15"/>
    <row r="2992" ht="20.100000000000001" customHeight="1" x14ac:dyDescent="0.15"/>
    <row r="2993" ht="20.100000000000001" customHeight="1" x14ac:dyDescent="0.15"/>
    <row r="2994" ht="20.100000000000001" customHeight="1" x14ac:dyDescent="0.15"/>
    <row r="2995" ht="20.100000000000001" customHeight="1" x14ac:dyDescent="0.15"/>
    <row r="2996" ht="20.100000000000001" customHeight="1" x14ac:dyDescent="0.15"/>
    <row r="2997" ht="20.100000000000001" customHeight="1" x14ac:dyDescent="0.15"/>
    <row r="2998" ht="20.100000000000001" customHeight="1" x14ac:dyDescent="0.15"/>
    <row r="2999" ht="20.100000000000001" customHeight="1" x14ac:dyDescent="0.15"/>
    <row r="3000" ht="20.100000000000001" customHeight="1" x14ac:dyDescent="0.15"/>
    <row r="3001" ht="20.100000000000001" customHeight="1" x14ac:dyDescent="0.15"/>
    <row r="3002" ht="20.100000000000001" customHeight="1" x14ac:dyDescent="0.15"/>
    <row r="3003" ht="20.100000000000001" customHeight="1" x14ac:dyDescent="0.15"/>
    <row r="3004" ht="20.100000000000001" customHeight="1" x14ac:dyDescent="0.15"/>
    <row r="3005" ht="20.100000000000001" customHeight="1" x14ac:dyDescent="0.15"/>
    <row r="3006" ht="20.100000000000001" customHeight="1" x14ac:dyDescent="0.15"/>
    <row r="3007" ht="20.100000000000001" customHeight="1" x14ac:dyDescent="0.15"/>
    <row r="3008" ht="20.100000000000001" customHeight="1" x14ac:dyDescent="0.15"/>
    <row r="3009" ht="20.100000000000001" customHeight="1" x14ac:dyDescent="0.15"/>
    <row r="3010" ht="20.100000000000001" customHeight="1" x14ac:dyDescent="0.15"/>
    <row r="3011" ht="20.100000000000001" customHeight="1" x14ac:dyDescent="0.15"/>
    <row r="3012" ht="20.100000000000001" customHeight="1" x14ac:dyDescent="0.15"/>
    <row r="3013" ht="20.100000000000001" customHeight="1" x14ac:dyDescent="0.15"/>
    <row r="3014" ht="20.100000000000001" customHeight="1" x14ac:dyDescent="0.15"/>
    <row r="3015" ht="20.100000000000001" customHeight="1" x14ac:dyDescent="0.15"/>
    <row r="3016" ht="20.100000000000001" customHeight="1" x14ac:dyDescent="0.15"/>
    <row r="3017" ht="20.100000000000001" customHeight="1" x14ac:dyDescent="0.15"/>
    <row r="3018" ht="20.100000000000001" customHeight="1" x14ac:dyDescent="0.15"/>
    <row r="3019" ht="20.100000000000001" customHeight="1" x14ac:dyDescent="0.15"/>
    <row r="3020" ht="20.100000000000001" customHeight="1" x14ac:dyDescent="0.15"/>
    <row r="3021" ht="20.100000000000001" customHeight="1" x14ac:dyDescent="0.15"/>
    <row r="3022" ht="20.100000000000001" customHeight="1" x14ac:dyDescent="0.15"/>
    <row r="3023" ht="20.100000000000001" customHeight="1" x14ac:dyDescent="0.15"/>
    <row r="3024" ht="20.100000000000001" customHeight="1" x14ac:dyDescent="0.15"/>
    <row r="3025" ht="20.100000000000001" customHeight="1" x14ac:dyDescent="0.15"/>
    <row r="3026" ht="20.100000000000001" customHeight="1" x14ac:dyDescent="0.15"/>
    <row r="3027" ht="20.100000000000001" customHeight="1" x14ac:dyDescent="0.15"/>
    <row r="3028" ht="20.100000000000001" customHeight="1" x14ac:dyDescent="0.15"/>
    <row r="3029" ht="20.100000000000001" customHeight="1" x14ac:dyDescent="0.15"/>
    <row r="3030" ht="20.100000000000001" customHeight="1" x14ac:dyDescent="0.15"/>
    <row r="3031" ht="20.100000000000001" customHeight="1" x14ac:dyDescent="0.15"/>
    <row r="3032" ht="20.100000000000001" customHeight="1" x14ac:dyDescent="0.15"/>
  </sheetData>
  <mergeCells count="52">
    <mergeCell ref="N43:S43"/>
    <mergeCell ref="N35:Q35"/>
    <mergeCell ref="N36:S37"/>
    <mergeCell ref="N38:S40"/>
    <mergeCell ref="N41:S42"/>
    <mergeCell ref="K185:M185"/>
    <mergeCell ref="K168:M168"/>
    <mergeCell ref="C44:E44"/>
    <mergeCell ref="F12:L23"/>
    <mergeCell ref="K43:M43"/>
    <mergeCell ref="K66:M66"/>
    <mergeCell ref="K70:M70"/>
    <mergeCell ref="C46:I48"/>
    <mergeCell ref="C49:I49"/>
    <mergeCell ref="K253:M253"/>
    <mergeCell ref="E2:H3"/>
    <mergeCell ref="C1:D2"/>
    <mergeCell ref="K202:M202"/>
    <mergeCell ref="C5:C6"/>
    <mergeCell ref="D5:D6"/>
    <mergeCell ref="F5:H5"/>
    <mergeCell ref="I5:I6"/>
    <mergeCell ref="J5:K6"/>
    <mergeCell ref="K134:M134"/>
    <mergeCell ref="K219:M219"/>
    <mergeCell ref="K100:M100"/>
    <mergeCell ref="K117:M117"/>
    <mergeCell ref="K151:M151"/>
    <mergeCell ref="K83:M83"/>
    <mergeCell ref="K236:M236"/>
    <mergeCell ref="C7:E7"/>
    <mergeCell ref="J8:K8"/>
    <mergeCell ref="C9:E9"/>
    <mergeCell ref="I9:K9"/>
    <mergeCell ref="C45:J45"/>
    <mergeCell ref="K270:M270"/>
    <mergeCell ref="K287:M287"/>
    <mergeCell ref="K304:M304"/>
    <mergeCell ref="K321:M321"/>
    <mergeCell ref="K338:M338"/>
    <mergeCell ref="K355:M355"/>
    <mergeCell ref="K372:M372"/>
    <mergeCell ref="K389:M389"/>
    <mergeCell ref="K406:M406"/>
    <mergeCell ref="K423:M423"/>
    <mergeCell ref="K525:M525"/>
    <mergeCell ref="K542:M542"/>
    <mergeCell ref="K440:M440"/>
    <mergeCell ref="K457:M457"/>
    <mergeCell ref="K474:M474"/>
    <mergeCell ref="K491:M491"/>
    <mergeCell ref="K508:M508"/>
  </mergeCells>
  <phoneticPr fontId="3"/>
  <dataValidations count="2">
    <dataValidation type="list" allowBlank="1" showInputMessage="1" showErrorMessage="1" sqref="I9:K9" xr:uid="{00000000-0002-0000-0000-000000000000}">
      <formula1>$AA$27:$AA$39</formula1>
    </dataValidation>
    <dataValidation type="list" allowBlank="1" showInputMessage="1" showErrorMessage="1" sqref="D17:D21" xr:uid="{00000000-0002-0000-0000-000001000000}">
      <formula1>"共通仮設工事,直接仮設工事,土工事,地業工事,杭地業工事,コンクリート工事,型枠工事,鉄筋工事,PC工事,既製コンクリート工事,鉄骨工事,組積工事,防水工事,石及びタイル工事,石工事,タイル工事,木工事,屋根・樋工事,金属工事,左官工事,木製建具工事,金属製建具工事,ガラス工事,塗装工事,仕上塗材工事,内外装工事,ユニット及びその他工事,雑工事,附帯施設工事,外構工事,土木工事,解体撤去工事,耐震改修工事,電気設備工事,給排水衛生設備工事,機械設備工事,昇降設備工事,追加工事,設計変更,現場経費"</formula1>
    </dataValidation>
  </dataValidations>
  <pageMargins left="0" right="0" top="1.3779527559055118" bottom="0.78740157480314965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  <pageSetUpPr autoPageBreaks="0"/>
  </sheetPr>
  <dimension ref="A1:K23"/>
  <sheetViews>
    <sheetView showGridLines="0" showRowColHeaders="0" showZeros="0" zoomScale="85" workbookViewId="0">
      <selection activeCell="K5" sqref="K5:K22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D2" s="157"/>
      <c r="E2" s="158"/>
      <c r="K2" s="107">
        <v>8</v>
      </c>
    </row>
    <row r="3" spans="1:11" s="110" customFormat="1" ht="15" customHeight="1" x14ac:dyDescent="0.15">
      <c r="A3" s="619" t="s">
        <v>51</v>
      </c>
      <c r="B3" s="621" t="s">
        <v>43</v>
      </c>
      <c r="C3" s="615" t="s">
        <v>52</v>
      </c>
      <c r="D3" s="619" t="s">
        <v>53</v>
      </c>
      <c r="E3" s="615" t="s">
        <v>8</v>
      </c>
      <c r="F3" s="616"/>
      <c r="G3" s="619" t="s">
        <v>54</v>
      </c>
      <c r="H3" s="619" t="s">
        <v>55</v>
      </c>
      <c r="I3" s="619"/>
      <c r="J3" s="620" t="s">
        <v>56</v>
      </c>
      <c r="K3" s="619"/>
    </row>
    <row r="4" spans="1:11" s="110" customFormat="1" ht="11.25" customHeight="1" x14ac:dyDescent="0.15">
      <c r="A4" s="619"/>
      <c r="B4" s="621"/>
      <c r="C4" s="617"/>
      <c r="D4" s="619"/>
      <c r="E4" s="617"/>
      <c r="F4" s="618"/>
      <c r="G4" s="619"/>
      <c r="H4" s="108" t="s">
        <v>10</v>
      </c>
      <c r="I4" s="108" t="s">
        <v>9</v>
      </c>
      <c r="J4" s="109" t="s">
        <v>10</v>
      </c>
      <c r="K4" s="108" t="s">
        <v>9</v>
      </c>
    </row>
    <row r="5" spans="1:11" ht="26.25" customHeight="1" x14ac:dyDescent="0.15">
      <c r="A5" s="123"/>
      <c r="B5" s="124">
        <f>入力シート!C152</f>
        <v>0</v>
      </c>
      <c r="C5" s="132">
        <f>入力シート!D152</f>
        <v>0</v>
      </c>
      <c r="D5" s="132">
        <f>入力シート!E152</f>
        <v>0</v>
      </c>
      <c r="E5" s="127">
        <f>入力シート!F152</f>
        <v>0</v>
      </c>
      <c r="F5" s="128"/>
      <c r="G5" s="129">
        <f>入力シート!H152</f>
        <v>0</v>
      </c>
      <c r="H5" s="133">
        <f>入力シート!I152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入力シート!C153</f>
        <v>0</v>
      </c>
      <c r="C6" s="132">
        <f>入力シート!D153</f>
        <v>0</v>
      </c>
      <c r="D6" s="132">
        <f>入力シート!E153</f>
        <v>0</v>
      </c>
      <c r="E6" s="127">
        <f>入力シート!F153</f>
        <v>0</v>
      </c>
      <c r="F6" s="128"/>
      <c r="G6" s="129">
        <f>入力シート!H153</f>
        <v>0</v>
      </c>
      <c r="H6" s="133">
        <f>入力シート!I153</f>
        <v>0</v>
      </c>
      <c r="I6" s="131">
        <f t="shared" ref="I6:I21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入力シート!C154</f>
        <v>0</v>
      </c>
      <c r="C7" s="132">
        <f>入力シート!D154</f>
        <v>0</v>
      </c>
      <c r="D7" s="132">
        <f>入力シート!E154</f>
        <v>0</v>
      </c>
      <c r="E7" s="127">
        <f>入力シート!F154</f>
        <v>0</v>
      </c>
      <c r="F7" s="128"/>
      <c r="G7" s="129">
        <f>入力シート!H154</f>
        <v>0</v>
      </c>
      <c r="H7" s="133">
        <f>入力シート!I154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入力シート!C155</f>
        <v>0</v>
      </c>
      <c r="C8" s="132">
        <f>入力シート!D155</f>
        <v>0</v>
      </c>
      <c r="D8" s="132">
        <f>入力シート!E155</f>
        <v>0</v>
      </c>
      <c r="E8" s="127">
        <f>入力シート!F155</f>
        <v>0</v>
      </c>
      <c r="F8" s="128"/>
      <c r="G8" s="129">
        <f>入力シート!H155</f>
        <v>0</v>
      </c>
      <c r="H8" s="133">
        <f>入力シート!I155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入力シート!C156</f>
        <v>0</v>
      </c>
      <c r="C9" s="132">
        <f>入力シート!D156</f>
        <v>0</v>
      </c>
      <c r="D9" s="132">
        <f>入力シート!E156</f>
        <v>0</v>
      </c>
      <c r="E9" s="127">
        <f>入力シート!F156</f>
        <v>0</v>
      </c>
      <c r="F9" s="128"/>
      <c r="G9" s="129">
        <f>入力シート!H156</f>
        <v>0</v>
      </c>
      <c r="H9" s="133">
        <f>入力シート!I156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入力シート!C157</f>
        <v>0</v>
      </c>
      <c r="C10" s="132">
        <f>入力シート!D157</f>
        <v>0</v>
      </c>
      <c r="D10" s="132">
        <f>入力シート!E157</f>
        <v>0</v>
      </c>
      <c r="E10" s="127">
        <f>入力シート!F157</f>
        <v>0</v>
      </c>
      <c r="F10" s="128"/>
      <c r="G10" s="129">
        <f>入力シート!H157</f>
        <v>0</v>
      </c>
      <c r="H10" s="133">
        <f>入力シート!I157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入力シート!C158</f>
        <v>0</v>
      </c>
      <c r="C11" s="132">
        <f>入力シート!D158</f>
        <v>0</v>
      </c>
      <c r="D11" s="132">
        <f>入力シート!E158</f>
        <v>0</v>
      </c>
      <c r="E11" s="127">
        <f>入力シート!F158</f>
        <v>0</v>
      </c>
      <c r="F11" s="128"/>
      <c r="G11" s="129">
        <f>入力シート!H158</f>
        <v>0</v>
      </c>
      <c r="H11" s="133">
        <f>入力シート!I158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入力シート!C159</f>
        <v>0</v>
      </c>
      <c r="C12" s="132">
        <f>入力シート!D159</f>
        <v>0</v>
      </c>
      <c r="D12" s="132">
        <f>入力シート!E159</f>
        <v>0</v>
      </c>
      <c r="E12" s="127">
        <f>入力シート!F159</f>
        <v>0</v>
      </c>
      <c r="F12" s="128"/>
      <c r="G12" s="129">
        <f>入力シート!H159</f>
        <v>0</v>
      </c>
      <c r="H12" s="133">
        <f>入力シート!I159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入力シート!C160</f>
        <v>0</v>
      </c>
      <c r="C13" s="132">
        <f>入力シート!D160</f>
        <v>0</v>
      </c>
      <c r="D13" s="132">
        <f>入力シート!E160</f>
        <v>0</v>
      </c>
      <c r="E13" s="127">
        <f>入力シート!F160</f>
        <v>0</v>
      </c>
      <c r="F13" s="128"/>
      <c r="G13" s="129">
        <f>入力シート!H160</f>
        <v>0</v>
      </c>
      <c r="H13" s="133">
        <f>入力シート!I160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入力シート!C161</f>
        <v>0</v>
      </c>
      <c r="C14" s="132">
        <f>入力シート!D161</f>
        <v>0</v>
      </c>
      <c r="D14" s="132">
        <f>入力シート!E161</f>
        <v>0</v>
      </c>
      <c r="E14" s="127">
        <f>入力シート!F161</f>
        <v>0</v>
      </c>
      <c r="F14" s="128"/>
      <c r="G14" s="129">
        <f>入力シート!H161</f>
        <v>0</v>
      </c>
      <c r="H14" s="133">
        <f>入力シート!I161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入力シート!C162</f>
        <v>0</v>
      </c>
      <c r="C15" s="132">
        <f>入力シート!D162</f>
        <v>0</v>
      </c>
      <c r="D15" s="132">
        <f>入力シート!E162</f>
        <v>0</v>
      </c>
      <c r="E15" s="127">
        <f>入力シート!F162</f>
        <v>0</v>
      </c>
      <c r="F15" s="128"/>
      <c r="G15" s="129">
        <f>入力シート!H162</f>
        <v>0</v>
      </c>
      <c r="H15" s="133">
        <f>入力シート!I162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入力シート!C163</f>
        <v>0</v>
      </c>
      <c r="C16" s="132">
        <f>入力シート!D163</f>
        <v>0</v>
      </c>
      <c r="D16" s="132">
        <f>入力シート!E163</f>
        <v>0</v>
      </c>
      <c r="E16" s="127">
        <f>入力シート!F163</f>
        <v>0</v>
      </c>
      <c r="F16" s="128"/>
      <c r="G16" s="129">
        <f>入力シート!H163</f>
        <v>0</v>
      </c>
      <c r="H16" s="133">
        <f>入力シート!I163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入力シート!C164</f>
        <v>0</v>
      </c>
      <c r="C17" s="132">
        <f>入力シート!D164</f>
        <v>0</v>
      </c>
      <c r="D17" s="132">
        <f>入力シート!E164</f>
        <v>0</v>
      </c>
      <c r="E17" s="127">
        <f>入力シート!F164</f>
        <v>0</v>
      </c>
      <c r="F17" s="128"/>
      <c r="G17" s="129">
        <f>入力シート!H164</f>
        <v>0</v>
      </c>
      <c r="H17" s="133">
        <f>入力シート!I164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入力シート!C165</f>
        <v>0</v>
      </c>
      <c r="C18" s="132">
        <f>入力シート!D165</f>
        <v>0</v>
      </c>
      <c r="D18" s="132">
        <f>入力シート!E165</f>
        <v>0</v>
      </c>
      <c r="E18" s="127">
        <f>入力シート!F165</f>
        <v>0</v>
      </c>
      <c r="F18" s="128"/>
      <c r="G18" s="129">
        <f>入力シート!H165</f>
        <v>0</v>
      </c>
      <c r="H18" s="133">
        <f>入力シート!I165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入力シート!C166</f>
        <v>0</v>
      </c>
      <c r="C19" s="132">
        <f>入力シート!D166</f>
        <v>0</v>
      </c>
      <c r="D19" s="132">
        <f>入力シート!E166</f>
        <v>0</v>
      </c>
      <c r="E19" s="127">
        <f>入力シート!F166</f>
        <v>0</v>
      </c>
      <c r="F19" s="128"/>
      <c r="G19" s="129">
        <f>入力シート!H166</f>
        <v>0</v>
      </c>
      <c r="H19" s="133">
        <f>入力シート!I166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入力シート!C167</f>
        <v>0</v>
      </c>
      <c r="C20" s="132">
        <f>入力シート!D167</f>
        <v>0</v>
      </c>
      <c r="D20" s="132">
        <f>入力シート!E167</f>
        <v>0</v>
      </c>
      <c r="E20" s="127">
        <f>入力シート!F167</f>
        <v>0</v>
      </c>
      <c r="F20" s="128"/>
      <c r="G20" s="129">
        <f>入力シート!H167</f>
        <v>0</v>
      </c>
      <c r="H20" s="133">
        <f>入力シート!I167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入力シート!C168</f>
        <v>0</v>
      </c>
      <c r="C21" s="132">
        <f>入力シート!D168</f>
        <v>0</v>
      </c>
      <c r="D21" s="132">
        <f>入力シート!E168</f>
        <v>0</v>
      </c>
      <c r="E21" s="127">
        <f>入力シート!F168</f>
        <v>0</v>
      </c>
      <c r="F21" s="128"/>
      <c r="G21" s="129">
        <f>入力シート!H168</f>
        <v>0</v>
      </c>
      <c r="H21" s="133">
        <f>入力シート!I168</f>
        <v>0</v>
      </c>
      <c r="I21" s="131">
        <f t="shared" si="0"/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9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E3:F4"/>
    <mergeCell ref="A3:A4"/>
    <mergeCell ref="B3:B4"/>
    <mergeCell ref="C3:C4"/>
    <mergeCell ref="D3:D4"/>
    <mergeCell ref="G3:G4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59999389629810485"/>
    <pageSetUpPr autoPageBreaks="0"/>
  </sheetPr>
  <dimension ref="A1:K23"/>
  <sheetViews>
    <sheetView showGridLines="0" showRowColHeaders="0" showZeros="0" zoomScale="85" workbookViewId="0">
      <selection activeCell="K5" sqref="K5:K22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9</v>
      </c>
    </row>
    <row r="3" spans="1:11" s="110" customFormat="1" ht="15" customHeight="1" x14ac:dyDescent="0.15">
      <c r="A3" s="619" t="s">
        <v>51</v>
      </c>
      <c r="B3" s="621" t="s">
        <v>43</v>
      </c>
      <c r="C3" s="615" t="s">
        <v>52</v>
      </c>
      <c r="D3" s="619" t="s">
        <v>53</v>
      </c>
      <c r="E3" s="615" t="s">
        <v>8</v>
      </c>
      <c r="F3" s="616"/>
      <c r="G3" s="619" t="s">
        <v>54</v>
      </c>
      <c r="H3" s="619" t="s">
        <v>55</v>
      </c>
      <c r="I3" s="619"/>
      <c r="J3" s="620" t="s">
        <v>56</v>
      </c>
      <c r="K3" s="619"/>
    </row>
    <row r="4" spans="1:11" s="110" customFormat="1" ht="11.25" customHeight="1" x14ac:dyDescent="0.15">
      <c r="A4" s="619"/>
      <c r="B4" s="621"/>
      <c r="C4" s="617"/>
      <c r="D4" s="619"/>
      <c r="E4" s="617"/>
      <c r="F4" s="618"/>
      <c r="G4" s="619"/>
      <c r="H4" s="108" t="s">
        <v>10</v>
      </c>
      <c r="I4" s="108" t="s">
        <v>9</v>
      </c>
      <c r="J4" s="109" t="s">
        <v>10</v>
      </c>
      <c r="K4" s="108" t="s">
        <v>9</v>
      </c>
    </row>
    <row r="5" spans="1:11" ht="26.25" customHeight="1" x14ac:dyDescent="0.15">
      <c r="A5" s="123"/>
      <c r="B5" s="124">
        <f>入力シート!C169</f>
        <v>0</v>
      </c>
      <c r="C5" s="132">
        <f>入力シート!D169</f>
        <v>0</v>
      </c>
      <c r="D5" s="132">
        <f>入力シート!E169</f>
        <v>0</v>
      </c>
      <c r="E5" s="127">
        <f>入力シート!F169</f>
        <v>0</v>
      </c>
      <c r="F5" s="128"/>
      <c r="G5" s="129">
        <f>入力シート!H169</f>
        <v>0</v>
      </c>
      <c r="H5" s="133">
        <f>入力シート!I169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入力シート!C170</f>
        <v>0</v>
      </c>
      <c r="C6" s="132">
        <f>入力シート!D170</f>
        <v>0</v>
      </c>
      <c r="D6" s="132">
        <f>入力シート!E170</f>
        <v>0</v>
      </c>
      <c r="E6" s="127">
        <f>入力シート!F170</f>
        <v>0</v>
      </c>
      <c r="F6" s="128"/>
      <c r="G6" s="129">
        <f>入力シート!H170</f>
        <v>0</v>
      </c>
      <c r="H6" s="133">
        <f>入力シート!I170</f>
        <v>0</v>
      </c>
      <c r="I6" s="131">
        <f t="shared" ref="I6:I21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入力シート!C171</f>
        <v>0</v>
      </c>
      <c r="C7" s="132">
        <f>入力シート!D171</f>
        <v>0</v>
      </c>
      <c r="D7" s="132">
        <f>入力シート!E171</f>
        <v>0</v>
      </c>
      <c r="E7" s="127">
        <f>入力シート!F171</f>
        <v>0</v>
      </c>
      <c r="F7" s="128"/>
      <c r="G7" s="129">
        <f>入力シート!H171</f>
        <v>0</v>
      </c>
      <c r="H7" s="133">
        <f>入力シート!I171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入力シート!C172</f>
        <v>0</v>
      </c>
      <c r="C8" s="132">
        <f>入力シート!D172</f>
        <v>0</v>
      </c>
      <c r="D8" s="132">
        <f>入力シート!E172</f>
        <v>0</v>
      </c>
      <c r="E8" s="127">
        <f>入力シート!F172</f>
        <v>0</v>
      </c>
      <c r="F8" s="128"/>
      <c r="G8" s="129">
        <f>入力シート!H172</f>
        <v>0</v>
      </c>
      <c r="H8" s="133">
        <f>入力シート!I172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入力シート!C173</f>
        <v>0</v>
      </c>
      <c r="C9" s="132">
        <f>入力シート!D173</f>
        <v>0</v>
      </c>
      <c r="D9" s="132">
        <f>入力シート!E173</f>
        <v>0</v>
      </c>
      <c r="E9" s="127">
        <f>入力シート!F173</f>
        <v>0</v>
      </c>
      <c r="F9" s="128"/>
      <c r="G9" s="129">
        <f>入力シート!H173</f>
        <v>0</v>
      </c>
      <c r="H9" s="133">
        <f>入力シート!I173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入力シート!C174</f>
        <v>0</v>
      </c>
      <c r="C10" s="132">
        <f>入力シート!D174</f>
        <v>0</v>
      </c>
      <c r="D10" s="132">
        <f>入力シート!E174</f>
        <v>0</v>
      </c>
      <c r="E10" s="127">
        <f>入力シート!F174</f>
        <v>0</v>
      </c>
      <c r="F10" s="128"/>
      <c r="G10" s="129">
        <f>入力シート!H174</f>
        <v>0</v>
      </c>
      <c r="H10" s="133">
        <f>入力シート!I174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入力シート!C175</f>
        <v>0</v>
      </c>
      <c r="C11" s="132">
        <f>入力シート!D175</f>
        <v>0</v>
      </c>
      <c r="D11" s="132">
        <f>入力シート!E175</f>
        <v>0</v>
      </c>
      <c r="E11" s="127">
        <f>入力シート!F175</f>
        <v>0</v>
      </c>
      <c r="F11" s="128"/>
      <c r="G11" s="129">
        <f>入力シート!H175</f>
        <v>0</v>
      </c>
      <c r="H11" s="133">
        <f>入力シート!I175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入力シート!C176</f>
        <v>0</v>
      </c>
      <c r="C12" s="132">
        <f>入力シート!D176</f>
        <v>0</v>
      </c>
      <c r="D12" s="132">
        <f>入力シート!E176</f>
        <v>0</v>
      </c>
      <c r="E12" s="127">
        <f>入力シート!F176</f>
        <v>0</v>
      </c>
      <c r="F12" s="128"/>
      <c r="G12" s="129">
        <f>入力シート!H176</f>
        <v>0</v>
      </c>
      <c r="H12" s="133">
        <f>入力シート!I176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入力シート!C177</f>
        <v>0</v>
      </c>
      <c r="C13" s="132">
        <f>入力シート!D177</f>
        <v>0</v>
      </c>
      <c r="D13" s="132">
        <f>入力シート!E177</f>
        <v>0</v>
      </c>
      <c r="E13" s="127">
        <f>入力シート!F177</f>
        <v>0</v>
      </c>
      <c r="F13" s="128"/>
      <c r="G13" s="129">
        <f>入力シート!H177</f>
        <v>0</v>
      </c>
      <c r="H13" s="133">
        <f>入力シート!I177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入力シート!C178</f>
        <v>0</v>
      </c>
      <c r="C14" s="132">
        <f>入力シート!D178</f>
        <v>0</v>
      </c>
      <c r="D14" s="132">
        <f>入力シート!E178</f>
        <v>0</v>
      </c>
      <c r="E14" s="127">
        <f>入力シート!F178</f>
        <v>0</v>
      </c>
      <c r="F14" s="128"/>
      <c r="G14" s="129">
        <f>入力シート!H178</f>
        <v>0</v>
      </c>
      <c r="H14" s="133">
        <f>入力シート!I178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入力シート!C179</f>
        <v>0</v>
      </c>
      <c r="C15" s="132">
        <f>入力シート!D179</f>
        <v>0</v>
      </c>
      <c r="D15" s="132">
        <f>入力シート!E179</f>
        <v>0</v>
      </c>
      <c r="E15" s="127">
        <f>入力シート!F179</f>
        <v>0</v>
      </c>
      <c r="F15" s="128"/>
      <c r="G15" s="129">
        <f>入力シート!H179</f>
        <v>0</v>
      </c>
      <c r="H15" s="133">
        <f>入力シート!I179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入力シート!C180</f>
        <v>0</v>
      </c>
      <c r="C16" s="132">
        <f>入力シート!D180</f>
        <v>0</v>
      </c>
      <c r="D16" s="132">
        <f>入力シート!E180</f>
        <v>0</v>
      </c>
      <c r="E16" s="127">
        <f>入力シート!F180</f>
        <v>0</v>
      </c>
      <c r="F16" s="128"/>
      <c r="G16" s="129">
        <f>入力シート!H180</f>
        <v>0</v>
      </c>
      <c r="H16" s="133">
        <f>入力シート!I180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入力シート!C181</f>
        <v>0</v>
      </c>
      <c r="C17" s="132">
        <f>入力シート!D181</f>
        <v>0</v>
      </c>
      <c r="D17" s="132">
        <f>入力シート!E181</f>
        <v>0</v>
      </c>
      <c r="E17" s="127">
        <f>入力シート!F181</f>
        <v>0</v>
      </c>
      <c r="F17" s="128"/>
      <c r="G17" s="129">
        <f>入力シート!H181</f>
        <v>0</v>
      </c>
      <c r="H17" s="133">
        <f>入力シート!I181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入力シート!C182</f>
        <v>0</v>
      </c>
      <c r="C18" s="132">
        <f>入力シート!D182</f>
        <v>0</v>
      </c>
      <c r="D18" s="132">
        <f>入力シート!E182</f>
        <v>0</v>
      </c>
      <c r="E18" s="127">
        <f>入力シート!F182</f>
        <v>0</v>
      </c>
      <c r="F18" s="128"/>
      <c r="G18" s="129">
        <f>入力シート!H182</f>
        <v>0</v>
      </c>
      <c r="H18" s="133">
        <f>入力シート!I182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入力シート!C183</f>
        <v>0</v>
      </c>
      <c r="C19" s="132">
        <f>入力シート!D183</f>
        <v>0</v>
      </c>
      <c r="D19" s="132">
        <f>入力シート!E183</f>
        <v>0</v>
      </c>
      <c r="E19" s="127">
        <f>入力シート!F183</f>
        <v>0</v>
      </c>
      <c r="F19" s="128"/>
      <c r="G19" s="129">
        <f>入力シート!H183</f>
        <v>0</v>
      </c>
      <c r="H19" s="133">
        <f>入力シート!I183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入力シート!C184</f>
        <v>0</v>
      </c>
      <c r="C20" s="132">
        <f>入力シート!D184</f>
        <v>0</v>
      </c>
      <c r="D20" s="132">
        <f>入力シート!E184</f>
        <v>0</v>
      </c>
      <c r="E20" s="127">
        <f>入力シート!F184</f>
        <v>0</v>
      </c>
      <c r="F20" s="128"/>
      <c r="G20" s="129">
        <f>入力シート!H184</f>
        <v>0</v>
      </c>
      <c r="H20" s="133">
        <f>入力シート!I184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入力シート!C185</f>
        <v>0</v>
      </c>
      <c r="C21" s="132">
        <f>入力シート!D185</f>
        <v>0</v>
      </c>
      <c r="D21" s="132">
        <f>入力シート!E185</f>
        <v>0</v>
      </c>
      <c r="E21" s="127">
        <f>入力シート!F185</f>
        <v>0</v>
      </c>
      <c r="F21" s="128"/>
      <c r="G21" s="129">
        <f>入力シート!H185</f>
        <v>0</v>
      </c>
      <c r="H21" s="133">
        <f>入力シート!I185</f>
        <v>0</v>
      </c>
      <c r="I21" s="131">
        <f t="shared" si="0"/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9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J3:K3"/>
    <mergeCell ref="E3:F4"/>
    <mergeCell ref="D3:D4"/>
    <mergeCell ref="B22:C22"/>
    <mergeCell ref="A3:A4"/>
    <mergeCell ref="B3:B4"/>
    <mergeCell ref="C3:C4"/>
    <mergeCell ref="G3:G4"/>
    <mergeCell ref="H3:I3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  <pageSetUpPr autoPageBreaks="0"/>
  </sheetPr>
  <dimension ref="A1:K23"/>
  <sheetViews>
    <sheetView showGridLines="0" showRowColHeaders="0" showZeros="0" zoomScale="85" workbookViewId="0">
      <selection activeCell="K23" sqref="K23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10</v>
      </c>
    </row>
    <row r="3" spans="1:11" s="110" customFormat="1" ht="15" customHeight="1" x14ac:dyDescent="0.15">
      <c r="A3" s="619" t="s">
        <v>51</v>
      </c>
      <c r="B3" s="621" t="s">
        <v>43</v>
      </c>
      <c r="C3" s="615" t="s">
        <v>52</v>
      </c>
      <c r="D3" s="619" t="s">
        <v>53</v>
      </c>
      <c r="E3" s="615" t="s">
        <v>8</v>
      </c>
      <c r="F3" s="616"/>
      <c r="G3" s="619" t="s">
        <v>54</v>
      </c>
      <c r="H3" s="619" t="s">
        <v>55</v>
      </c>
      <c r="I3" s="619"/>
      <c r="J3" s="620" t="s">
        <v>56</v>
      </c>
      <c r="K3" s="619"/>
    </row>
    <row r="4" spans="1:11" s="110" customFormat="1" ht="11.25" customHeight="1" x14ac:dyDescent="0.15">
      <c r="A4" s="619"/>
      <c r="B4" s="621"/>
      <c r="C4" s="617"/>
      <c r="D4" s="619"/>
      <c r="E4" s="617"/>
      <c r="F4" s="618"/>
      <c r="G4" s="619"/>
      <c r="H4" s="108" t="s">
        <v>10</v>
      </c>
      <c r="I4" s="108" t="s">
        <v>9</v>
      </c>
      <c r="J4" s="109" t="s">
        <v>10</v>
      </c>
      <c r="K4" s="108" t="s">
        <v>9</v>
      </c>
    </row>
    <row r="5" spans="1:11" ht="26.25" customHeight="1" x14ac:dyDescent="0.15">
      <c r="A5" s="123"/>
      <c r="B5" s="124">
        <f>入力シート!C186</f>
        <v>0</v>
      </c>
      <c r="C5" s="132">
        <f>入力シート!D186</f>
        <v>0</v>
      </c>
      <c r="D5" s="132">
        <f>入力シート!E186</f>
        <v>0</v>
      </c>
      <c r="E5" s="127">
        <f>入力シート!F186</f>
        <v>0</v>
      </c>
      <c r="F5" s="128"/>
      <c r="G5" s="129">
        <f>入力シート!H186</f>
        <v>0</v>
      </c>
      <c r="H5" s="133">
        <f>入力シート!I186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入力シート!C187</f>
        <v>0</v>
      </c>
      <c r="C6" s="132">
        <f>入力シート!D187</f>
        <v>0</v>
      </c>
      <c r="D6" s="132">
        <f>入力シート!E187</f>
        <v>0</v>
      </c>
      <c r="E6" s="127">
        <f>入力シート!F187</f>
        <v>0</v>
      </c>
      <c r="F6" s="128"/>
      <c r="G6" s="129">
        <f>入力シート!H187</f>
        <v>0</v>
      </c>
      <c r="H6" s="133">
        <f>入力シート!I187</f>
        <v>0</v>
      </c>
      <c r="I6" s="131">
        <f t="shared" ref="I6:I21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入力シート!C188</f>
        <v>0</v>
      </c>
      <c r="C7" s="132">
        <f>入力シート!D188</f>
        <v>0</v>
      </c>
      <c r="D7" s="132">
        <f>入力シート!E188</f>
        <v>0</v>
      </c>
      <c r="E7" s="127">
        <f>入力シート!F188</f>
        <v>0</v>
      </c>
      <c r="F7" s="128"/>
      <c r="G7" s="129">
        <f>入力シート!H188</f>
        <v>0</v>
      </c>
      <c r="H7" s="133">
        <f>入力シート!I188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入力シート!C189</f>
        <v>0</v>
      </c>
      <c r="C8" s="132">
        <f>入力シート!D189</f>
        <v>0</v>
      </c>
      <c r="D8" s="132">
        <f>入力シート!E189</f>
        <v>0</v>
      </c>
      <c r="E8" s="127">
        <f>入力シート!F189</f>
        <v>0</v>
      </c>
      <c r="F8" s="128"/>
      <c r="G8" s="129">
        <f>入力シート!H189</f>
        <v>0</v>
      </c>
      <c r="H8" s="133">
        <f>入力シート!I189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入力シート!C190</f>
        <v>0</v>
      </c>
      <c r="C9" s="132">
        <f>入力シート!D190</f>
        <v>0</v>
      </c>
      <c r="D9" s="132">
        <f>入力シート!E190</f>
        <v>0</v>
      </c>
      <c r="E9" s="127">
        <f>入力シート!F190</f>
        <v>0</v>
      </c>
      <c r="F9" s="128"/>
      <c r="G9" s="129">
        <f>入力シート!H190</f>
        <v>0</v>
      </c>
      <c r="H9" s="133">
        <f>入力シート!I190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入力シート!C191</f>
        <v>0</v>
      </c>
      <c r="C10" s="132">
        <f>入力シート!D191</f>
        <v>0</v>
      </c>
      <c r="D10" s="132">
        <f>入力シート!E191</f>
        <v>0</v>
      </c>
      <c r="E10" s="127">
        <f>入力シート!F191</f>
        <v>0</v>
      </c>
      <c r="F10" s="128"/>
      <c r="G10" s="129">
        <f>入力シート!H191</f>
        <v>0</v>
      </c>
      <c r="H10" s="133">
        <f>入力シート!I191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入力シート!C192</f>
        <v>0</v>
      </c>
      <c r="C11" s="132">
        <f>入力シート!D192</f>
        <v>0</v>
      </c>
      <c r="D11" s="132">
        <f>入力シート!E192</f>
        <v>0</v>
      </c>
      <c r="E11" s="127">
        <f>入力シート!F192</f>
        <v>0</v>
      </c>
      <c r="F11" s="128"/>
      <c r="G11" s="129">
        <f>入力シート!H192</f>
        <v>0</v>
      </c>
      <c r="H11" s="133">
        <f>入力シート!I192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入力シート!C193</f>
        <v>0</v>
      </c>
      <c r="C12" s="132">
        <f>入力シート!D193</f>
        <v>0</v>
      </c>
      <c r="D12" s="132">
        <f>入力シート!E193</f>
        <v>0</v>
      </c>
      <c r="E12" s="127">
        <f>入力シート!F193</f>
        <v>0</v>
      </c>
      <c r="F12" s="128"/>
      <c r="G12" s="129">
        <f>入力シート!H193</f>
        <v>0</v>
      </c>
      <c r="H12" s="133">
        <f>入力シート!I193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入力シート!C194</f>
        <v>0</v>
      </c>
      <c r="C13" s="132">
        <f>入力シート!D194</f>
        <v>0</v>
      </c>
      <c r="D13" s="132">
        <f>入力シート!E194</f>
        <v>0</v>
      </c>
      <c r="E13" s="127">
        <f>入力シート!F194</f>
        <v>0</v>
      </c>
      <c r="F13" s="128"/>
      <c r="G13" s="129">
        <f>入力シート!H194</f>
        <v>0</v>
      </c>
      <c r="H13" s="133">
        <f>入力シート!I194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入力シート!C195</f>
        <v>0</v>
      </c>
      <c r="C14" s="132">
        <f>入力シート!D195</f>
        <v>0</v>
      </c>
      <c r="D14" s="132">
        <f>入力シート!E195</f>
        <v>0</v>
      </c>
      <c r="E14" s="127">
        <f>入力シート!F195</f>
        <v>0</v>
      </c>
      <c r="F14" s="128"/>
      <c r="G14" s="129">
        <f>入力シート!H195</f>
        <v>0</v>
      </c>
      <c r="H14" s="133">
        <f>入力シート!I195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入力シート!C196</f>
        <v>0</v>
      </c>
      <c r="C15" s="132">
        <f>入力シート!D196</f>
        <v>0</v>
      </c>
      <c r="D15" s="132">
        <f>入力シート!E196</f>
        <v>0</v>
      </c>
      <c r="E15" s="127">
        <f>入力シート!F196</f>
        <v>0</v>
      </c>
      <c r="F15" s="128"/>
      <c r="G15" s="129">
        <f>入力シート!H196</f>
        <v>0</v>
      </c>
      <c r="H15" s="133">
        <f>入力シート!I196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入力シート!C197</f>
        <v>0</v>
      </c>
      <c r="C16" s="132">
        <f>入力シート!D197</f>
        <v>0</v>
      </c>
      <c r="D16" s="132">
        <f>入力シート!E197</f>
        <v>0</v>
      </c>
      <c r="E16" s="127">
        <f>入力シート!F197</f>
        <v>0</v>
      </c>
      <c r="F16" s="128"/>
      <c r="G16" s="129">
        <f>入力シート!H197</f>
        <v>0</v>
      </c>
      <c r="H16" s="133">
        <f>入力シート!I197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入力シート!C198</f>
        <v>0</v>
      </c>
      <c r="C17" s="132">
        <f>入力シート!D198</f>
        <v>0</v>
      </c>
      <c r="D17" s="132">
        <f>入力シート!E198</f>
        <v>0</v>
      </c>
      <c r="E17" s="127">
        <f>入力シート!F198</f>
        <v>0</v>
      </c>
      <c r="F17" s="128"/>
      <c r="G17" s="129">
        <f>入力シート!H198</f>
        <v>0</v>
      </c>
      <c r="H17" s="133">
        <f>入力シート!I198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入力シート!C199</f>
        <v>0</v>
      </c>
      <c r="C18" s="132">
        <f>入力シート!D199</f>
        <v>0</v>
      </c>
      <c r="D18" s="132">
        <f>入力シート!E199</f>
        <v>0</v>
      </c>
      <c r="E18" s="127">
        <f>入力シート!F199</f>
        <v>0</v>
      </c>
      <c r="F18" s="128"/>
      <c r="G18" s="129">
        <f>入力シート!H199</f>
        <v>0</v>
      </c>
      <c r="H18" s="133">
        <f>入力シート!I199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入力シート!C200</f>
        <v>0</v>
      </c>
      <c r="C19" s="132">
        <f>入力シート!D200</f>
        <v>0</v>
      </c>
      <c r="D19" s="132">
        <f>入力シート!E200</f>
        <v>0</v>
      </c>
      <c r="E19" s="127">
        <f>入力シート!F200</f>
        <v>0</v>
      </c>
      <c r="F19" s="128"/>
      <c r="G19" s="129">
        <f>入力シート!H200</f>
        <v>0</v>
      </c>
      <c r="H19" s="133">
        <f>入力シート!I200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入力シート!C201</f>
        <v>0</v>
      </c>
      <c r="C20" s="132">
        <f>入力シート!D201</f>
        <v>0</v>
      </c>
      <c r="D20" s="132">
        <f>入力シート!E201</f>
        <v>0</v>
      </c>
      <c r="E20" s="127">
        <f>入力シート!F201</f>
        <v>0</v>
      </c>
      <c r="F20" s="128"/>
      <c r="G20" s="129">
        <f>入力シート!H201</f>
        <v>0</v>
      </c>
      <c r="H20" s="133">
        <f>入力シート!I201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入力シート!C202</f>
        <v>0</v>
      </c>
      <c r="C21" s="132">
        <f>入力シート!D202</f>
        <v>0</v>
      </c>
      <c r="D21" s="132">
        <f>入力シート!E202</f>
        <v>0</v>
      </c>
      <c r="E21" s="127">
        <f>入力シート!F202</f>
        <v>0</v>
      </c>
      <c r="F21" s="128"/>
      <c r="G21" s="129">
        <f>入力シート!H202</f>
        <v>0</v>
      </c>
      <c r="H21" s="133">
        <f>入力シート!I202</f>
        <v>0</v>
      </c>
      <c r="I21" s="131">
        <f t="shared" si="0"/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9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E3:F4"/>
    <mergeCell ref="A3:A4"/>
    <mergeCell ref="B3:B4"/>
    <mergeCell ref="C3:C4"/>
    <mergeCell ref="D3:D4"/>
    <mergeCell ref="G3:G4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59999389629810485"/>
    <pageSetUpPr autoPageBreaks="0"/>
  </sheetPr>
  <dimension ref="A1:K23"/>
  <sheetViews>
    <sheetView showGridLines="0" showRowColHeaders="0" showZeros="0" zoomScale="85" workbookViewId="0">
      <selection activeCell="E19" sqref="E19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11</v>
      </c>
    </row>
    <row r="3" spans="1:11" s="110" customFormat="1" ht="15" customHeight="1" x14ac:dyDescent="0.15">
      <c r="A3" s="619" t="s">
        <v>51</v>
      </c>
      <c r="B3" s="621" t="s">
        <v>43</v>
      </c>
      <c r="C3" s="615" t="s">
        <v>52</v>
      </c>
      <c r="D3" s="619" t="s">
        <v>53</v>
      </c>
      <c r="E3" s="615" t="s">
        <v>8</v>
      </c>
      <c r="F3" s="616"/>
      <c r="G3" s="619" t="s">
        <v>54</v>
      </c>
      <c r="H3" s="619" t="s">
        <v>55</v>
      </c>
      <c r="I3" s="619"/>
      <c r="J3" s="620" t="s">
        <v>56</v>
      </c>
      <c r="K3" s="619"/>
    </row>
    <row r="4" spans="1:11" s="110" customFormat="1" ht="11.25" customHeight="1" x14ac:dyDescent="0.15">
      <c r="A4" s="619"/>
      <c r="B4" s="621"/>
      <c r="C4" s="617"/>
      <c r="D4" s="619"/>
      <c r="E4" s="617"/>
      <c r="F4" s="618"/>
      <c r="G4" s="619"/>
      <c r="H4" s="108" t="s">
        <v>10</v>
      </c>
      <c r="I4" s="108" t="s">
        <v>9</v>
      </c>
      <c r="J4" s="109" t="s">
        <v>10</v>
      </c>
      <c r="K4" s="108" t="s">
        <v>9</v>
      </c>
    </row>
    <row r="5" spans="1:11" ht="26.25" customHeight="1" x14ac:dyDescent="0.15">
      <c r="A5" s="123"/>
      <c r="B5" s="124">
        <f>入力シート!C203</f>
        <v>0</v>
      </c>
      <c r="C5" s="132">
        <f>入力シート!D203</f>
        <v>0</v>
      </c>
      <c r="D5" s="132">
        <f>入力シート!E203</f>
        <v>0</v>
      </c>
      <c r="E5" s="127">
        <f>入力シート!F203</f>
        <v>0</v>
      </c>
      <c r="F5" s="128"/>
      <c r="G5" s="129">
        <f>入力シート!H203</f>
        <v>0</v>
      </c>
      <c r="H5" s="133">
        <f>入力シート!I203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入力シート!C204</f>
        <v>0</v>
      </c>
      <c r="C6" s="132">
        <f>入力シート!D204</f>
        <v>0</v>
      </c>
      <c r="D6" s="132">
        <f>入力シート!E204</f>
        <v>0</v>
      </c>
      <c r="E6" s="127">
        <f>入力シート!F204</f>
        <v>0</v>
      </c>
      <c r="F6" s="128"/>
      <c r="G6" s="129">
        <f>入力シート!H204</f>
        <v>0</v>
      </c>
      <c r="H6" s="133">
        <f>入力シート!I204</f>
        <v>0</v>
      </c>
      <c r="I6" s="131">
        <f t="shared" ref="I6:I21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入力シート!C205</f>
        <v>0</v>
      </c>
      <c r="C7" s="132">
        <f>入力シート!D205</f>
        <v>0</v>
      </c>
      <c r="D7" s="132">
        <f>入力シート!E205</f>
        <v>0</v>
      </c>
      <c r="E7" s="127">
        <f>入力シート!F205</f>
        <v>0</v>
      </c>
      <c r="F7" s="128"/>
      <c r="G7" s="129">
        <f>入力シート!H205</f>
        <v>0</v>
      </c>
      <c r="H7" s="133">
        <f>入力シート!I205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入力シート!C206</f>
        <v>0</v>
      </c>
      <c r="C8" s="132">
        <f>入力シート!D206</f>
        <v>0</v>
      </c>
      <c r="D8" s="132">
        <f>入力シート!E206</f>
        <v>0</v>
      </c>
      <c r="E8" s="127">
        <f>入力シート!F206</f>
        <v>0</v>
      </c>
      <c r="F8" s="128"/>
      <c r="G8" s="129">
        <f>入力シート!H206</f>
        <v>0</v>
      </c>
      <c r="H8" s="133">
        <f>入力シート!I206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入力シート!C207</f>
        <v>0</v>
      </c>
      <c r="C9" s="132">
        <f>入力シート!D207</f>
        <v>0</v>
      </c>
      <c r="D9" s="132">
        <f>入力シート!E207</f>
        <v>0</v>
      </c>
      <c r="E9" s="127">
        <f>入力シート!F207</f>
        <v>0</v>
      </c>
      <c r="F9" s="128"/>
      <c r="G9" s="129">
        <f>入力シート!H207</f>
        <v>0</v>
      </c>
      <c r="H9" s="133">
        <f>入力シート!I207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入力シート!C208</f>
        <v>0</v>
      </c>
      <c r="C10" s="132">
        <f>入力シート!D208</f>
        <v>0</v>
      </c>
      <c r="D10" s="132">
        <f>入力シート!E208</f>
        <v>0</v>
      </c>
      <c r="E10" s="127">
        <f>入力シート!F208</f>
        <v>0</v>
      </c>
      <c r="F10" s="128"/>
      <c r="G10" s="129">
        <f>入力シート!H208</f>
        <v>0</v>
      </c>
      <c r="H10" s="133">
        <f>入力シート!I208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入力シート!C209</f>
        <v>0</v>
      </c>
      <c r="C11" s="132">
        <f>入力シート!D209</f>
        <v>0</v>
      </c>
      <c r="D11" s="132">
        <f>入力シート!E209</f>
        <v>0</v>
      </c>
      <c r="E11" s="127">
        <f>入力シート!F209</f>
        <v>0</v>
      </c>
      <c r="F11" s="128"/>
      <c r="G11" s="129">
        <f>入力シート!H209</f>
        <v>0</v>
      </c>
      <c r="H11" s="133">
        <f>入力シート!I209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入力シート!C210</f>
        <v>0</v>
      </c>
      <c r="C12" s="132">
        <f>入力シート!D210</f>
        <v>0</v>
      </c>
      <c r="D12" s="132">
        <f>入力シート!E210</f>
        <v>0</v>
      </c>
      <c r="E12" s="127">
        <f>入力シート!F210</f>
        <v>0</v>
      </c>
      <c r="F12" s="128"/>
      <c r="G12" s="129">
        <f>入力シート!H210</f>
        <v>0</v>
      </c>
      <c r="H12" s="133">
        <f>入力シート!I210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入力シート!C211</f>
        <v>0</v>
      </c>
      <c r="C13" s="132">
        <f>入力シート!D211</f>
        <v>0</v>
      </c>
      <c r="D13" s="132">
        <f>入力シート!E211</f>
        <v>0</v>
      </c>
      <c r="E13" s="127">
        <f>入力シート!F211</f>
        <v>0</v>
      </c>
      <c r="F13" s="128"/>
      <c r="G13" s="129">
        <f>入力シート!H211</f>
        <v>0</v>
      </c>
      <c r="H13" s="133">
        <f>入力シート!I211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入力シート!C212</f>
        <v>0</v>
      </c>
      <c r="C14" s="132">
        <f>入力シート!D212</f>
        <v>0</v>
      </c>
      <c r="D14" s="132">
        <f>入力シート!E212</f>
        <v>0</v>
      </c>
      <c r="E14" s="127">
        <f>入力シート!F212</f>
        <v>0</v>
      </c>
      <c r="F14" s="128"/>
      <c r="G14" s="129">
        <f>入力シート!H212</f>
        <v>0</v>
      </c>
      <c r="H14" s="133">
        <f>入力シート!I212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入力シート!C213</f>
        <v>0</v>
      </c>
      <c r="C15" s="132">
        <f>入力シート!D213</f>
        <v>0</v>
      </c>
      <c r="D15" s="132">
        <f>入力シート!E213</f>
        <v>0</v>
      </c>
      <c r="E15" s="127">
        <f>入力シート!F213</f>
        <v>0</v>
      </c>
      <c r="F15" s="128"/>
      <c r="G15" s="129">
        <f>入力シート!H213</f>
        <v>0</v>
      </c>
      <c r="H15" s="133">
        <f>入力シート!I213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入力シート!C214</f>
        <v>0</v>
      </c>
      <c r="C16" s="132">
        <f>入力シート!D214</f>
        <v>0</v>
      </c>
      <c r="D16" s="132">
        <f>入力シート!E214</f>
        <v>0</v>
      </c>
      <c r="E16" s="127">
        <f>入力シート!F214</f>
        <v>0</v>
      </c>
      <c r="F16" s="128"/>
      <c r="G16" s="129">
        <f>入力シート!H214</f>
        <v>0</v>
      </c>
      <c r="H16" s="133">
        <f>入力シート!I214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入力シート!C215</f>
        <v>0</v>
      </c>
      <c r="C17" s="132">
        <f>入力シート!D215</f>
        <v>0</v>
      </c>
      <c r="D17" s="132">
        <f>入力シート!E215</f>
        <v>0</v>
      </c>
      <c r="E17" s="127">
        <f>入力シート!F215</f>
        <v>0</v>
      </c>
      <c r="F17" s="128"/>
      <c r="G17" s="129">
        <f>入力シート!H215</f>
        <v>0</v>
      </c>
      <c r="H17" s="133">
        <f>入力シート!I215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入力シート!C216</f>
        <v>0</v>
      </c>
      <c r="C18" s="132">
        <f>入力シート!D216</f>
        <v>0</v>
      </c>
      <c r="D18" s="132">
        <f>入力シート!E216</f>
        <v>0</v>
      </c>
      <c r="E18" s="127">
        <f>入力シート!F216</f>
        <v>0</v>
      </c>
      <c r="F18" s="128"/>
      <c r="G18" s="129">
        <f>入力シート!H216</f>
        <v>0</v>
      </c>
      <c r="H18" s="133">
        <f>入力シート!I216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入力シート!C217</f>
        <v>0</v>
      </c>
      <c r="C19" s="132">
        <f>入力シート!D217</f>
        <v>0</v>
      </c>
      <c r="D19" s="132">
        <f>入力シート!E217</f>
        <v>0</v>
      </c>
      <c r="E19" s="127">
        <f>入力シート!F217</f>
        <v>0</v>
      </c>
      <c r="F19" s="128"/>
      <c r="G19" s="129">
        <f>入力シート!H217</f>
        <v>0</v>
      </c>
      <c r="H19" s="133">
        <f>入力シート!I217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入力シート!C218</f>
        <v>0</v>
      </c>
      <c r="C20" s="132">
        <f>入力シート!D218</f>
        <v>0</v>
      </c>
      <c r="D20" s="132">
        <f>入力シート!E218</f>
        <v>0</v>
      </c>
      <c r="E20" s="127">
        <f>入力シート!F218</f>
        <v>0</v>
      </c>
      <c r="F20" s="128"/>
      <c r="G20" s="129">
        <f>入力シート!H218</f>
        <v>0</v>
      </c>
      <c r="H20" s="133">
        <f>入力シート!I218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入力シート!C219</f>
        <v>0</v>
      </c>
      <c r="C21" s="132">
        <f>入力シート!D219</f>
        <v>0</v>
      </c>
      <c r="D21" s="132">
        <f>入力シート!E219</f>
        <v>0</v>
      </c>
      <c r="E21" s="127">
        <f>入力シート!F219</f>
        <v>0</v>
      </c>
      <c r="F21" s="128"/>
      <c r="G21" s="129">
        <f>入力シート!H219</f>
        <v>0</v>
      </c>
      <c r="H21" s="133">
        <f>入力シート!I219</f>
        <v>0</v>
      </c>
      <c r="I21" s="131">
        <f t="shared" si="0"/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9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J3:K3"/>
    <mergeCell ref="E3:F4"/>
    <mergeCell ref="D3:D4"/>
    <mergeCell ref="B22:C22"/>
    <mergeCell ref="A3:A4"/>
    <mergeCell ref="B3:B4"/>
    <mergeCell ref="C3:C4"/>
    <mergeCell ref="G3:G4"/>
    <mergeCell ref="H3:I3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59999389629810485"/>
    <pageSetUpPr autoPageBreaks="0"/>
  </sheetPr>
  <dimension ref="A1:K23"/>
  <sheetViews>
    <sheetView showGridLines="0" showRowColHeaders="0" showZeros="0" zoomScale="85" workbookViewId="0">
      <selection activeCell="K5" sqref="K5:K22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12</v>
      </c>
    </row>
    <row r="3" spans="1:11" s="110" customFormat="1" ht="15" customHeight="1" x14ac:dyDescent="0.15">
      <c r="A3" s="619" t="s">
        <v>51</v>
      </c>
      <c r="B3" s="621" t="s">
        <v>43</v>
      </c>
      <c r="C3" s="615" t="s">
        <v>52</v>
      </c>
      <c r="D3" s="619" t="s">
        <v>53</v>
      </c>
      <c r="E3" s="615" t="s">
        <v>8</v>
      </c>
      <c r="F3" s="616"/>
      <c r="G3" s="619" t="s">
        <v>54</v>
      </c>
      <c r="H3" s="619" t="s">
        <v>55</v>
      </c>
      <c r="I3" s="619"/>
      <c r="J3" s="620" t="s">
        <v>56</v>
      </c>
      <c r="K3" s="619"/>
    </row>
    <row r="4" spans="1:11" s="110" customFormat="1" ht="11.25" customHeight="1" x14ac:dyDescent="0.15">
      <c r="A4" s="619"/>
      <c r="B4" s="621"/>
      <c r="C4" s="617"/>
      <c r="D4" s="619"/>
      <c r="E4" s="617"/>
      <c r="F4" s="618"/>
      <c r="G4" s="619"/>
      <c r="H4" s="108" t="s">
        <v>10</v>
      </c>
      <c r="I4" s="108" t="s">
        <v>9</v>
      </c>
      <c r="J4" s="109" t="s">
        <v>10</v>
      </c>
      <c r="K4" s="108" t="s">
        <v>9</v>
      </c>
    </row>
    <row r="5" spans="1:11" ht="26.25" customHeight="1" x14ac:dyDescent="0.15">
      <c r="A5" s="123"/>
      <c r="B5" s="124">
        <f>入力シート!C220</f>
        <v>0</v>
      </c>
      <c r="C5" s="132">
        <f>入力シート!D220</f>
        <v>0</v>
      </c>
      <c r="D5" s="132">
        <f>入力シート!E220</f>
        <v>0</v>
      </c>
      <c r="E5" s="127">
        <f>入力シート!F220</f>
        <v>0</v>
      </c>
      <c r="F5" s="128"/>
      <c r="G5" s="129">
        <f>入力シート!H220</f>
        <v>0</v>
      </c>
      <c r="H5" s="133">
        <f>入力シート!I220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入力シート!C221</f>
        <v>0</v>
      </c>
      <c r="C6" s="132">
        <f>入力シート!D221</f>
        <v>0</v>
      </c>
      <c r="D6" s="132">
        <f>入力シート!E221</f>
        <v>0</v>
      </c>
      <c r="E6" s="127">
        <f>入力シート!F221</f>
        <v>0</v>
      </c>
      <c r="F6" s="128"/>
      <c r="G6" s="129">
        <f>入力シート!H221</f>
        <v>0</v>
      </c>
      <c r="H6" s="133">
        <f>入力シート!I221</f>
        <v>0</v>
      </c>
      <c r="I6" s="131">
        <f t="shared" ref="I6:I21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入力シート!C222</f>
        <v>0</v>
      </c>
      <c r="C7" s="132">
        <f>入力シート!D222</f>
        <v>0</v>
      </c>
      <c r="D7" s="132">
        <f>入力シート!E222</f>
        <v>0</v>
      </c>
      <c r="E7" s="127">
        <f>入力シート!F222</f>
        <v>0</v>
      </c>
      <c r="F7" s="128"/>
      <c r="G7" s="129">
        <f>入力シート!H222</f>
        <v>0</v>
      </c>
      <c r="H7" s="133">
        <f>入力シート!I222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入力シート!C223</f>
        <v>0</v>
      </c>
      <c r="C8" s="132">
        <f>入力シート!D223</f>
        <v>0</v>
      </c>
      <c r="D8" s="132">
        <f>入力シート!E223</f>
        <v>0</v>
      </c>
      <c r="E8" s="127">
        <f>入力シート!F223</f>
        <v>0</v>
      </c>
      <c r="F8" s="128"/>
      <c r="G8" s="129">
        <f>入力シート!H223</f>
        <v>0</v>
      </c>
      <c r="H8" s="133">
        <f>入力シート!I223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入力シート!C224</f>
        <v>0</v>
      </c>
      <c r="C9" s="132">
        <f>入力シート!D224</f>
        <v>0</v>
      </c>
      <c r="D9" s="132">
        <f>入力シート!E224</f>
        <v>0</v>
      </c>
      <c r="E9" s="127">
        <f>入力シート!F224</f>
        <v>0</v>
      </c>
      <c r="F9" s="128"/>
      <c r="G9" s="129">
        <f>入力シート!H224</f>
        <v>0</v>
      </c>
      <c r="H9" s="133">
        <f>入力シート!I224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入力シート!C225</f>
        <v>0</v>
      </c>
      <c r="C10" s="132">
        <f>入力シート!D225</f>
        <v>0</v>
      </c>
      <c r="D10" s="132">
        <f>入力シート!E225</f>
        <v>0</v>
      </c>
      <c r="E10" s="127">
        <f>入力シート!F225</f>
        <v>0</v>
      </c>
      <c r="F10" s="128"/>
      <c r="G10" s="129">
        <f>入力シート!H225</f>
        <v>0</v>
      </c>
      <c r="H10" s="133">
        <f>入力シート!I225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入力シート!C226</f>
        <v>0</v>
      </c>
      <c r="C11" s="132">
        <f>入力シート!D226</f>
        <v>0</v>
      </c>
      <c r="D11" s="132">
        <f>入力シート!E226</f>
        <v>0</v>
      </c>
      <c r="E11" s="127">
        <f>入力シート!F226</f>
        <v>0</v>
      </c>
      <c r="F11" s="128"/>
      <c r="G11" s="129">
        <f>入力シート!H226</f>
        <v>0</v>
      </c>
      <c r="H11" s="133">
        <f>入力シート!I226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入力シート!C227</f>
        <v>0</v>
      </c>
      <c r="C12" s="132">
        <f>入力シート!D227</f>
        <v>0</v>
      </c>
      <c r="D12" s="132">
        <f>入力シート!E227</f>
        <v>0</v>
      </c>
      <c r="E12" s="127">
        <f>入力シート!F227</f>
        <v>0</v>
      </c>
      <c r="F12" s="128"/>
      <c r="G12" s="129">
        <f>入力シート!H227</f>
        <v>0</v>
      </c>
      <c r="H12" s="133">
        <f>入力シート!I227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入力シート!C228</f>
        <v>0</v>
      </c>
      <c r="C13" s="132">
        <f>入力シート!D228</f>
        <v>0</v>
      </c>
      <c r="D13" s="132">
        <f>入力シート!E228</f>
        <v>0</v>
      </c>
      <c r="E13" s="127">
        <f>入力シート!F228</f>
        <v>0</v>
      </c>
      <c r="F13" s="128"/>
      <c r="G13" s="129">
        <f>入力シート!H228</f>
        <v>0</v>
      </c>
      <c r="H13" s="133">
        <f>入力シート!I228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入力シート!C229</f>
        <v>0</v>
      </c>
      <c r="C14" s="132">
        <f>入力シート!D229</f>
        <v>0</v>
      </c>
      <c r="D14" s="132">
        <f>入力シート!E229</f>
        <v>0</v>
      </c>
      <c r="E14" s="127">
        <f>入力シート!F229</f>
        <v>0</v>
      </c>
      <c r="F14" s="128"/>
      <c r="G14" s="129">
        <f>入力シート!H229</f>
        <v>0</v>
      </c>
      <c r="H14" s="133">
        <f>入力シート!I229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入力シート!C230</f>
        <v>0</v>
      </c>
      <c r="C15" s="132">
        <f>入力シート!D230</f>
        <v>0</v>
      </c>
      <c r="D15" s="132">
        <f>入力シート!E230</f>
        <v>0</v>
      </c>
      <c r="E15" s="127">
        <f>入力シート!F230</f>
        <v>0</v>
      </c>
      <c r="F15" s="128"/>
      <c r="G15" s="129">
        <f>入力シート!H230</f>
        <v>0</v>
      </c>
      <c r="H15" s="133">
        <f>入力シート!I230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入力シート!C231</f>
        <v>0</v>
      </c>
      <c r="C16" s="132">
        <f>入力シート!D231</f>
        <v>0</v>
      </c>
      <c r="D16" s="132">
        <f>入力シート!E231</f>
        <v>0</v>
      </c>
      <c r="E16" s="127">
        <f>入力シート!F231</f>
        <v>0</v>
      </c>
      <c r="F16" s="128"/>
      <c r="G16" s="129">
        <f>入力シート!H231</f>
        <v>0</v>
      </c>
      <c r="H16" s="133">
        <f>入力シート!I231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入力シート!C232</f>
        <v>0</v>
      </c>
      <c r="C17" s="132">
        <f>入力シート!D232</f>
        <v>0</v>
      </c>
      <c r="D17" s="132">
        <f>入力シート!E232</f>
        <v>0</v>
      </c>
      <c r="E17" s="127">
        <f>入力シート!F232</f>
        <v>0</v>
      </c>
      <c r="F17" s="128"/>
      <c r="G17" s="129">
        <f>入力シート!H232</f>
        <v>0</v>
      </c>
      <c r="H17" s="133">
        <f>入力シート!I232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入力シート!C233</f>
        <v>0</v>
      </c>
      <c r="C18" s="132">
        <f>入力シート!D233</f>
        <v>0</v>
      </c>
      <c r="D18" s="132">
        <f>入力シート!E233</f>
        <v>0</v>
      </c>
      <c r="E18" s="127">
        <f>入力シート!F233</f>
        <v>0</v>
      </c>
      <c r="F18" s="128"/>
      <c r="G18" s="129">
        <f>入力シート!H233</f>
        <v>0</v>
      </c>
      <c r="H18" s="133">
        <f>入力シート!I233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入力シート!C234</f>
        <v>0</v>
      </c>
      <c r="C19" s="132">
        <f>入力シート!D234</f>
        <v>0</v>
      </c>
      <c r="D19" s="132">
        <f>入力シート!E234</f>
        <v>0</v>
      </c>
      <c r="E19" s="127">
        <f>入力シート!F234</f>
        <v>0</v>
      </c>
      <c r="F19" s="128"/>
      <c r="G19" s="129">
        <f>入力シート!H234</f>
        <v>0</v>
      </c>
      <c r="H19" s="133">
        <f>入力シート!I234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入力シート!C235</f>
        <v>0</v>
      </c>
      <c r="C20" s="132">
        <f>入力シート!D235</f>
        <v>0</v>
      </c>
      <c r="D20" s="132">
        <f>入力シート!E235</f>
        <v>0</v>
      </c>
      <c r="E20" s="127">
        <f>入力シート!F235</f>
        <v>0</v>
      </c>
      <c r="F20" s="128"/>
      <c r="G20" s="129">
        <f>入力シート!H235</f>
        <v>0</v>
      </c>
      <c r="H20" s="133">
        <f>入力シート!I235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入力シート!C236</f>
        <v>0</v>
      </c>
      <c r="C21" s="132">
        <f>入力シート!D236</f>
        <v>0</v>
      </c>
      <c r="D21" s="132">
        <f>入力シート!E236</f>
        <v>0</v>
      </c>
      <c r="E21" s="127">
        <f>入力シート!F236</f>
        <v>0</v>
      </c>
      <c r="F21" s="128"/>
      <c r="G21" s="129">
        <f>入力シート!H236</f>
        <v>0</v>
      </c>
      <c r="H21" s="133">
        <f>入力シート!I236</f>
        <v>0</v>
      </c>
      <c r="I21" s="131">
        <f t="shared" si="0"/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9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E3:F4"/>
    <mergeCell ref="A3:A4"/>
    <mergeCell ref="B3:B4"/>
    <mergeCell ref="C3:C4"/>
    <mergeCell ref="D3:D4"/>
    <mergeCell ref="G3:G4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0.59999389629810485"/>
    <pageSetUpPr autoPageBreaks="0"/>
  </sheetPr>
  <dimension ref="A1:K23"/>
  <sheetViews>
    <sheetView showGridLines="0" showZeros="0" zoomScale="85" workbookViewId="0">
      <selection activeCell="K5" sqref="K5:K22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13</v>
      </c>
    </row>
    <row r="3" spans="1:11" s="122" customFormat="1" ht="15" customHeight="1" x14ac:dyDescent="0.15">
      <c r="A3" s="623" t="s">
        <v>51</v>
      </c>
      <c r="B3" s="621" t="s">
        <v>43</v>
      </c>
      <c r="C3" s="624" t="s">
        <v>52</v>
      </c>
      <c r="D3" s="623" t="s">
        <v>53</v>
      </c>
      <c r="E3" s="624" t="s">
        <v>8</v>
      </c>
      <c r="F3" s="625"/>
      <c r="G3" s="623" t="s">
        <v>54</v>
      </c>
      <c r="H3" s="623" t="s">
        <v>55</v>
      </c>
      <c r="I3" s="623"/>
      <c r="J3" s="622" t="s">
        <v>56</v>
      </c>
      <c r="K3" s="623"/>
    </row>
    <row r="4" spans="1:11" s="122" customFormat="1" ht="11.25" customHeight="1" x14ac:dyDescent="0.15">
      <c r="A4" s="623"/>
      <c r="B4" s="621"/>
      <c r="C4" s="626"/>
      <c r="D4" s="623"/>
      <c r="E4" s="626"/>
      <c r="F4" s="627"/>
      <c r="G4" s="623"/>
      <c r="H4" s="120" t="s">
        <v>10</v>
      </c>
      <c r="I4" s="120" t="s">
        <v>9</v>
      </c>
      <c r="J4" s="121" t="s">
        <v>10</v>
      </c>
      <c r="K4" s="120" t="s">
        <v>9</v>
      </c>
    </row>
    <row r="5" spans="1:11" ht="26.25" customHeight="1" x14ac:dyDescent="0.15">
      <c r="A5" s="123"/>
      <c r="B5" s="124">
        <f>入力シート!C237</f>
        <v>0</v>
      </c>
      <c r="C5" s="132">
        <f>入力シート!D237</f>
        <v>0</v>
      </c>
      <c r="D5" s="132">
        <f>入力シート!E237</f>
        <v>0</v>
      </c>
      <c r="E5" s="127">
        <f>入力シート!F237</f>
        <v>0</v>
      </c>
      <c r="F5" s="128"/>
      <c r="G5" s="129">
        <f>入力シート!H237</f>
        <v>0</v>
      </c>
      <c r="H5" s="133">
        <f>入力シート!I237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入力シート!C238</f>
        <v>0</v>
      </c>
      <c r="C6" s="132">
        <f>入力シート!D238</f>
        <v>0</v>
      </c>
      <c r="D6" s="132">
        <f>入力シート!E238</f>
        <v>0</v>
      </c>
      <c r="E6" s="127">
        <f>入力シート!F238</f>
        <v>0</v>
      </c>
      <c r="F6" s="128"/>
      <c r="G6" s="129">
        <f>入力シート!H238</f>
        <v>0</v>
      </c>
      <c r="H6" s="133">
        <f>入力シート!I238</f>
        <v>0</v>
      </c>
      <c r="I6" s="131">
        <f t="shared" ref="I6:I20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入力シート!C239</f>
        <v>0</v>
      </c>
      <c r="C7" s="132">
        <f>入力シート!D239</f>
        <v>0</v>
      </c>
      <c r="D7" s="132">
        <f>入力シート!E239</f>
        <v>0</v>
      </c>
      <c r="E7" s="127">
        <f>入力シート!F239</f>
        <v>0</v>
      </c>
      <c r="F7" s="128"/>
      <c r="G7" s="129">
        <f>入力シート!H239</f>
        <v>0</v>
      </c>
      <c r="H7" s="133">
        <f>入力シート!I239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入力シート!C240</f>
        <v>0</v>
      </c>
      <c r="C8" s="132">
        <f>入力シート!D240</f>
        <v>0</v>
      </c>
      <c r="D8" s="132">
        <f>入力シート!E240</f>
        <v>0</v>
      </c>
      <c r="E8" s="127">
        <f>入力シート!F240</f>
        <v>0</v>
      </c>
      <c r="F8" s="128"/>
      <c r="G8" s="129">
        <f>入力シート!H240</f>
        <v>0</v>
      </c>
      <c r="H8" s="133">
        <f>入力シート!I240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入力シート!C241</f>
        <v>0</v>
      </c>
      <c r="C9" s="132">
        <f>入力シート!D241</f>
        <v>0</v>
      </c>
      <c r="D9" s="132">
        <f>入力シート!E241</f>
        <v>0</v>
      </c>
      <c r="E9" s="127">
        <f>入力シート!F241</f>
        <v>0</v>
      </c>
      <c r="F9" s="128"/>
      <c r="G9" s="129">
        <f>入力シート!H241</f>
        <v>0</v>
      </c>
      <c r="H9" s="133">
        <f>入力シート!I241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入力シート!C242</f>
        <v>0</v>
      </c>
      <c r="C10" s="132">
        <f>入力シート!D242</f>
        <v>0</v>
      </c>
      <c r="D10" s="132">
        <f>入力シート!E242</f>
        <v>0</v>
      </c>
      <c r="E10" s="127">
        <f>入力シート!F242</f>
        <v>0</v>
      </c>
      <c r="F10" s="128"/>
      <c r="G10" s="129">
        <f>入力シート!H242</f>
        <v>0</v>
      </c>
      <c r="H10" s="133">
        <f>入力シート!I242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入力シート!C243</f>
        <v>0</v>
      </c>
      <c r="C11" s="132">
        <f>入力シート!D243</f>
        <v>0</v>
      </c>
      <c r="D11" s="132">
        <f>入力シート!E243</f>
        <v>0</v>
      </c>
      <c r="E11" s="127">
        <f>入力シート!F243</f>
        <v>0</v>
      </c>
      <c r="F11" s="128"/>
      <c r="G11" s="129">
        <f>入力シート!H243</f>
        <v>0</v>
      </c>
      <c r="H11" s="133">
        <f>入力シート!I243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入力シート!C244</f>
        <v>0</v>
      </c>
      <c r="C12" s="132">
        <f>入力シート!D244</f>
        <v>0</v>
      </c>
      <c r="D12" s="132">
        <f>入力シート!E244</f>
        <v>0</v>
      </c>
      <c r="E12" s="127">
        <f>入力シート!F244</f>
        <v>0</v>
      </c>
      <c r="F12" s="128"/>
      <c r="G12" s="129">
        <f>入力シート!H244</f>
        <v>0</v>
      </c>
      <c r="H12" s="133">
        <f>入力シート!I244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入力シート!C245</f>
        <v>0</v>
      </c>
      <c r="C13" s="132">
        <f>入力シート!D245</f>
        <v>0</v>
      </c>
      <c r="D13" s="132">
        <f>入力シート!E245</f>
        <v>0</v>
      </c>
      <c r="E13" s="127">
        <f>入力シート!F245</f>
        <v>0</v>
      </c>
      <c r="F13" s="128"/>
      <c r="G13" s="129">
        <f>入力シート!H245</f>
        <v>0</v>
      </c>
      <c r="H13" s="133">
        <f>入力シート!I245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入力シート!C246</f>
        <v>0</v>
      </c>
      <c r="C14" s="132">
        <f>入力シート!D246</f>
        <v>0</v>
      </c>
      <c r="D14" s="132">
        <f>入力シート!E246</f>
        <v>0</v>
      </c>
      <c r="E14" s="127">
        <f>入力シート!F246</f>
        <v>0</v>
      </c>
      <c r="F14" s="128"/>
      <c r="G14" s="129">
        <f>入力シート!H246</f>
        <v>0</v>
      </c>
      <c r="H14" s="133">
        <f>入力シート!I246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入力シート!C247</f>
        <v>0</v>
      </c>
      <c r="C15" s="132">
        <f>入力シート!D247</f>
        <v>0</v>
      </c>
      <c r="D15" s="132">
        <f>入力シート!E247</f>
        <v>0</v>
      </c>
      <c r="E15" s="127">
        <f>入力シート!F247</f>
        <v>0</v>
      </c>
      <c r="F15" s="128"/>
      <c r="G15" s="129">
        <f>入力シート!H247</f>
        <v>0</v>
      </c>
      <c r="H15" s="133">
        <f>入力シート!I247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入力シート!C248</f>
        <v>0</v>
      </c>
      <c r="C16" s="132">
        <f>入力シート!D248</f>
        <v>0</v>
      </c>
      <c r="D16" s="132">
        <f>入力シート!E248</f>
        <v>0</v>
      </c>
      <c r="E16" s="127">
        <f>入力シート!F248</f>
        <v>0</v>
      </c>
      <c r="F16" s="128"/>
      <c r="G16" s="129">
        <f>入力シート!H248</f>
        <v>0</v>
      </c>
      <c r="H16" s="133">
        <f>入力シート!I248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入力シート!C249</f>
        <v>0</v>
      </c>
      <c r="C17" s="132">
        <f>入力シート!D249</f>
        <v>0</v>
      </c>
      <c r="D17" s="132">
        <f>入力シート!E249</f>
        <v>0</v>
      </c>
      <c r="E17" s="127">
        <f>入力シート!F249</f>
        <v>0</v>
      </c>
      <c r="F17" s="128"/>
      <c r="G17" s="129">
        <f>入力シート!H249</f>
        <v>0</v>
      </c>
      <c r="H17" s="133">
        <f>入力シート!I249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入力シート!C250</f>
        <v>0</v>
      </c>
      <c r="C18" s="132">
        <f>入力シート!D250</f>
        <v>0</v>
      </c>
      <c r="D18" s="132">
        <f>入力シート!E250</f>
        <v>0</v>
      </c>
      <c r="E18" s="127">
        <f>入力シート!F250</f>
        <v>0</v>
      </c>
      <c r="F18" s="128"/>
      <c r="G18" s="129">
        <f>入力シート!H250</f>
        <v>0</v>
      </c>
      <c r="H18" s="133">
        <f>入力シート!I250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入力シート!C251</f>
        <v>0</v>
      </c>
      <c r="C19" s="132">
        <f>入力シート!D251</f>
        <v>0</v>
      </c>
      <c r="D19" s="132">
        <f>入力シート!E251</f>
        <v>0</v>
      </c>
      <c r="E19" s="127">
        <f>入力シート!F251</f>
        <v>0</v>
      </c>
      <c r="F19" s="128"/>
      <c r="G19" s="129">
        <f>入力シート!H251</f>
        <v>0</v>
      </c>
      <c r="H19" s="133">
        <f>入力シート!I251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入力シート!C252</f>
        <v>0</v>
      </c>
      <c r="C20" s="132">
        <f>入力シート!D252</f>
        <v>0</v>
      </c>
      <c r="D20" s="132">
        <f>入力シート!E252</f>
        <v>0</v>
      </c>
      <c r="E20" s="127">
        <f>入力シート!F252</f>
        <v>0</v>
      </c>
      <c r="F20" s="128"/>
      <c r="G20" s="129">
        <f>入力シート!H252</f>
        <v>0</v>
      </c>
      <c r="H20" s="133">
        <f>入力シート!I252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入力シート!C253</f>
        <v>0</v>
      </c>
      <c r="C21" s="132">
        <f>入力シート!D253</f>
        <v>0</v>
      </c>
      <c r="D21" s="132">
        <f>入力シート!E253</f>
        <v>0</v>
      </c>
      <c r="E21" s="127">
        <f>入力シート!F253</f>
        <v>0</v>
      </c>
      <c r="F21" s="128"/>
      <c r="G21" s="129">
        <f>入力シート!H253</f>
        <v>0</v>
      </c>
      <c r="H21" s="133">
        <f>入力シート!I253</f>
        <v>0</v>
      </c>
      <c r="I21" s="131">
        <f>SUM(ROUNDDOWN(E21*H21,0))</f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9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J3:K3"/>
    <mergeCell ref="E3:F4"/>
    <mergeCell ref="D3:D4"/>
    <mergeCell ref="B22:C22"/>
    <mergeCell ref="A3:A4"/>
    <mergeCell ref="B3:B4"/>
    <mergeCell ref="C3:C4"/>
    <mergeCell ref="G3:G4"/>
    <mergeCell ref="H3:I3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0.59999389629810485"/>
    <pageSetUpPr autoPageBreaks="0"/>
  </sheetPr>
  <dimension ref="A1:K23"/>
  <sheetViews>
    <sheetView showGridLines="0" showZeros="0" zoomScale="85" workbookViewId="0">
      <selection activeCell="H5" sqref="H5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14</v>
      </c>
    </row>
    <row r="3" spans="1:11" s="122" customFormat="1" ht="15" customHeight="1" x14ac:dyDescent="0.15">
      <c r="A3" s="623" t="s">
        <v>51</v>
      </c>
      <c r="B3" s="621" t="s">
        <v>43</v>
      </c>
      <c r="C3" s="624" t="s">
        <v>52</v>
      </c>
      <c r="D3" s="623" t="s">
        <v>53</v>
      </c>
      <c r="E3" s="624" t="s">
        <v>8</v>
      </c>
      <c r="F3" s="625"/>
      <c r="G3" s="623" t="s">
        <v>54</v>
      </c>
      <c r="H3" s="623" t="s">
        <v>55</v>
      </c>
      <c r="I3" s="623"/>
      <c r="J3" s="622" t="s">
        <v>56</v>
      </c>
      <c r="K3" s="623"/>
    </row>
    <row r="4" spans="1:11" s="122" customFormat="1" ht="11.25" customHeight="1" x14ac:dyDescent="0.15">
      <c r="A4" s="623"/>
      <c r="B4" s="621"/>
      <c r="C4" s="626"/>
      <c r="D4" s="623"/>
      <c r="E4" s="626"/>
      <c r="F4" s="627"/>
      <c r="G4" s="623"/>
      <c r="H4" s="285" t="s">
        <v>10</v>
      </c>
      <c r="I4" s="285" t="s">
        <v>9</v>
      </c>
      <c r="J4" s="284" t="s">
        <v>10</v>
      </c>
      <c r="K4" s="285" t="s">
        <v>9</v>
      </c>
    </row>
    <row r="5" spans="1:11" ht="26.25" customHeight="1" x14ac:dyDescent="0.15">
      <c r="A5" s="123"/>
      <c r="B5" s="124">
        <f>入力シート!C254</f>
        <v>0</v>
      </c>
      <c r="C5" s="132">
        <f>入力シート!D254</f>
        <v>0</v>
      </c>
      <c r="D5" s="132">
        <f>入力シート!E254</f>
        <v>0</v>
      </c>
      <c r="E5" s="127">
        <f>入力シート!F254</f>
        <v>0</v>
      </c>
      <c r="F5" s="128"/>
      <c r="G5" s="129">
        <f>入力シート!H254</f>
        <v>0</v>
      </c>
      <c r="H5" s="133">
        <f>入力シート!I254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入力シート!C255</f>
        <v>0</v>
      </c>
      <c r="C6" s="132">
        <f>入力シート!D255</f>
        <v>0</v>
      </c>
      <c r="D6" s="132">
        <f>入力シート!E255</f>
        <v>0</v>
      </c>
      <c r="E6" s="127">
        <f>入力シート!F255</f>
        <v>0</v>
      </c>
      <c r="F6" s="128"/>
      <c r="G6" s="129">
        <f>入力シート!H255</f>
        <v>0</v>
      </c>
      <c r="H6" s="133">
        <f>入力シート!I255</f>
        <v>0</v>
      </c>
      <c r="I6" s="131">
        <f t="shared" ref="I6:I20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入力シート!C256</f>
        <v>0</v>
      </c>
      <c r="C7" s="132">
        <f>入力シート!D256</f>
        <v>0</v>
      </c>
      <c r="D7" s="132">
        <f>入力シート!E256</f>
        <v>0</v>
      </c>
      <c r="E7" s="127">
        <f>入力シート!F256</f>
        <v>0</v>
      </c>
      <c r="F7" s="128"/>
      <c r="G7" s="129">
        <f>入力シート!H256</f>
        <v>0</v>
      </c>
      <c r="H7" s="133">
        <f>入力シート!I256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入力シート!C257</f>
        <v>0</v>
      </c>
      <c r="C8" s="132">
        <f>入力シート!D257</f>
        <v>0</v>
      </c>
      <c r="D8" s="132">
        <f>入力シート!E257</f>
        <v>0</v>
      </c>
      <c r="E8" s="127">
        <f>入力シート!F257</f>
        <v>0</v>
      </c>
      <c r="F8" s="128"/>
      <c r="G8" s="129">
        <f>入力シート!H257</f>
        <v>0</v>
      </c>
      <c r="H8" s="133">
        <f>入力シート!I257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入力シート!C258</f>
        <v>0</v>
      </c>
      <c r="C9" s="132">
        <f>入力シート!D258</f>
        <v>0</v>
      </c>
      <c r="D9" s="132">
        <f>入力シート!E258</f>
        <v>0</v>
      </c>
      <c r="E9" s="127">
        <f>入力シート!F258</f>
        <v>0</v>
      </c>
      <c r="F9" s="128"/>
      <c r="G9" s="129">
        <f>入力シート!H258</f>
        <v>0</v>
      </c>
      <c r="H9" s="133">
        <f>入力シート!I258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入力シート!C259</f>
        <v>0</v>
      </c>
      <c r="C10" s="132">
        <f>入力シート!D259</f>
        <v>0</v>
      </c>
      <c r="D10" s="132">
        <f>入力シート!E259</f>
        <v>0</v>
      </c>
      <c r="E10" s="127">
        <f>入力シート!F259</f>
        <v>0</v>
      </c>
      <c r="F10" s="128"/>
      <c r="G10" s="129">
        <f>入力シート!H259</f>
        <v>0</v>
      </c>
      <c r="H10" s="133">
        <f>入力シート!I259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入力シート!C260</f>
        <v>0</v>
      </c>
      <c r="C11" s="132">
        <f>入力シート!D260</f>
        <v>0</v>
      </c>
      <c r="D11" s="132">
        <f>入力シート!E260</f>
        <v>0</v>
      </c>
      <c r="E11" s="127">
        <f>入力シート!F260</f>
        <v>0</v>
      </c>
      <c r="F11" s="128"/>
      <c r="G11" s="129">
        <f>入力シート!H260</f>
        <v>0</v>
      </c>
      <c r="H11" s="133">
        <f>入力シート!I260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入力シート!C261</f>
        <v>0</v>
      </c>
      <c r="C12" s="132">
        <f>入力シート!D261</f>
        <v>0</v>
      </c>
      <c r="D12" s="132">
        <f>入力シート!E261</f>
        <v>0</v>
      </c>
      <c r="E12" s="127">
        <f>入力シート!F261</f>
        <v>0</v>
      </c>
      <c r="F12" s="128"/>
      <c r="G12" s="129">
        <f>入力シート!H261</f>
        <v>0</v>
      </c>
      <c r="H12" s="133">
        <f>入力シート!I261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入力シート!C262</f>
        <v>0</v>
      </c>
      <c r="C13" s="132">
        <f>入力シート!D262</f>
        <v>0</v>
      </c>
      <c r="D13" s="132">
        <f>入力シート!E262</f>
        <v>0</v>
      </c>
      <c r="E13" s="127">
        <f>入力シート!F262</f>
        <v>0</v>
      </c>
      <c r="F13" s="128"/>
      <c r="G13" s="129">
        <f>入力シート!H262</f>
        <v>0</v>
      </c>
      <c r="H13" s="133">
        <f>入力シート!I262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入力シート!C263</f>
        <v>0</v>
      </c>
      <c r="C14" s="132">
        <f>入力シート!D263</f>
        <v>0</v>
      </c>
      <c r="D14" s="132">
        <f>入力シート!E263</f>
        <v>0</v>
      </c>
      <c r="E14" s="127">
        <f>入力シート!F263</f>
        <v>0</v>
      </c>
      <c r="F14" s="128"/>
      <c r="G14" s="129">
        <f>入力シート!H263</f>
        <v>0</v>
      </c>
      <c r="H14" s="133">
        <f>入力シート!I263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入力シート!C264</f>
        <v>0</v>
      </c>
      <c r="C15" s="132">
        <f>入力シート!D264</f>
        <v>0</v>
      </c>
      <c r="D15" s="132">
        <f>入力シート!E264</f>
        <v>0</v>
      </c>
      <c r="E15" s="127">
        <f>入力シート!F264</f>
        <v>0</v>
      </c>
      <c r="F15" s="128"/>
      <c r="G15" s="129">
        <f>入力シート!H264</f>
        <v>0</v>
      </c>
      <c r="H15" s="133">
        <f>入力シート!I264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入力シート!C265</f>
        <v>0</v>
      </c>
      <c r="C16" s="132">
        <f>入力シート!D265</f>
        <v>0</v>
      </c>
      <c r="D16" s="132">
        <f>入力シート!E265</f>
        <v>0</v>
      </c>
      <c r="E16" s="127">
        <f>入力シート!F265</f>
        <v>0</v>
      </c>
      <c r="F16" s="128"/>
      <c r="G16" s="129">
        <f>入力シート!H265</f>
        <v>0</v>
      </c>
      <c r="H16" s="133">
        <f>入力シート!I265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入力シート!C266</f>
        <v>0</v>
      </c>
      <c r="C17" s="132">
        <f>入力シート!D266</f>
        <v>0</v>
      </c>
      <c r="D17" s="132">
        <f>入力シート!E266</f>
        <v>0</v>
      </c>
      <c r="E17" s="127">
        <f>入力シート!F266</f>
        <v>0</v>
      </c>
      <c r="F17" s="128"/>
      <c r="G17" s="129">
        <f>入力シート!H266</f>
        <v>0</v>
      </c>
      <c r="H17" s="133">
        <f>入力シート!I266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入力シート!C267</f>
        <v>0</v>
      </c>
      <c r="C18" s="132">
        <f>入力シート!D267</f>
        <v>0</v>
      </c>
      <c r="D18" s="132">
        <f>入力シート!E267</f>
        <v>0</v>
      </c>
      <c r="E18" s="127">
        <f>入力シート!F267</f>
        <v>0</v>
      </c>
      <c r="F18" s="128"/>
      <c r="G18" s="129">
        <f>入力シート!H267</f>
        <v>0</v>
      </c>
      <c r="H18" s="133">
        <f>入力シート!I267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入力シート!C268</f>
        <v>0</v>
      </c>
      <c r="C19" s="132">
        <f>入力シート!D268</f>
        <v>0</v>
      </c>
      <c r="D19" s="132">
        <f>入力シート!E268</f>
        <v>0</v>
      </c>
      <c r="E19" s="127">
        <f>入力シート!F268</f>
        <v>0</v>
      </c>
      <c r="F19" s="128"/>
      <c r="G19" s="129">
        <f>入力シート!H268</f>
        <v>0</v>
      </c>
      <c r="H19" s="133">
        <f>入力シート!I268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入力シート!C269</f>
        <v>0</v>
      </c>
      <c r="C20" s="132">
        <f>入力シート!D269</f>
        <v>0</v>
      </c>
      <c r="D20" s="132">
        <f>入力シート!E269</f>
        <v>0</v>
      </c>
      <c r="E20" s="127">
        <f>入力シート!F269</f>
        <v>0</v>
      </c>
      <c r="F20" s="128"/>
      <c r="G20" s="129">
        <f>入力シート!H269</f>
        <v>0</v>
      </c>
      <c r="H20" s="133">
        <f>入力シート!I269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入力シート!C270</f>
        <v>0</v>
      </c>
      <c r="C21" s="132">
        <f>入力シート!D270</f>
        <v>0</v>
      </c>
      <c r="D21" s="132">
        <f>入力シート!E270</f>
        <v>0</v>
      </c>
      <c r="E21" s="127">
        <f>入力シート!F270</f>
        <v>0</v>
      </c>
      <c r="F21" s="128"/>
      <c r="G21" s="129">
        <f>入力シート!H270</f>
        <v>0</v>
      </c>
      <c r="H21" s="133">
        <f>入力シート!I270</f>
        <v>0</v>
      </c>
      <c r="I21" s="131">
        <f>SUM(ROUNDDOWN(E21*H21,0))</f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9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A3:A4"/>
    <mergeCell ref="B3:B4"/>
    <mergeCell ref="C3:C4"/>
    <mergeCell ref="D3:D4"/>
    <mergeCell ref="E3:F4"/>
    <mergeCell ref="G3:G4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6" tint="0.59999389629810485"/>
    <pageSetUpPr autoPageBreaks="0"/>
  </sheetPr>
  <dimension ref="A1:K23"/>
  <sheetViews>
    <sheetView showGridLines="0" showZeros="0" zoomScale="85" workbookViewId="0">
      <selection activeCell="E5" sqref="E5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15</v>
      </c>
    </row>
    <row r="3" spans="1:11" s="122" customFormat="1" ht="15" customHeight="1" x14ac:dyDescent="0.15">
      <c r="A3" s="623" t="s">
        <v>51</v>
      </c>
      <c r="B3" s="621" t="s">
        <v>43</v>
      </c>
      <c r="C3" s="624" t="s">
        <v>52</v>
      </c>
      <c r="D3" s="623" t="s">
        <v>53</v>
      </c>
      <c r="E3" s="624" t="s">
        <v>8</v>
      </c>
      <c r="F3" s="625"/>
      <c r="G3" s="623" t="s">
        <v>54</v>
      </c>
      <c r="H3" s="623" t="s">
        <v>55</v>
      </c>
      <c r="I3" s="623"/>
      <c r="J3" s="622" t="s">
        <v>56</v>
      </c>
      <c r="K3" s="623"/>
    </row>
    <row r="4" spans="1:11" s="122" customFormat="1" ht="11.25" customHeight="1" x14ac:dyDescent="0.15">
      <c r="A4" s="623"/>
      <c r="B4" s="621"/>
      <c r="C4" s="626"/>
      <c r="D4" s="623"/>
      <c r="E4" s="626"/>
      <c r="F4" s="627"/>
      <c r="G4" s="623"/>
      <c r="H4" s="285" t="s">
        <v>10</v>
      </c>
      <c r="I4" s="285" t="s">
        <v>9</v>
      </c>
      <c r="J4" s="284" t="s">
        <v>10</v>
      </c>
      <c r="K4" s="285" t="s">
        <v>9</v>
      </c>
    </row>
    <row r="5" spans="1:11" ht="26.25" customHeight="1" x14ac:dyDescent="0.15">
      <c r="A5" s="123"/>
      <c r="B5" s="124">
        <f>入力シート!C271</f>
        <v>0</v>
      </c>
      <c r="C5" s="132">
        <f>入力シート!D271</f>
        <v>0</v>
      </c>
      <c r="D5" s="132">
        <f>入力シート!E271</f>
        <v>0</v>
      </c>
      <c r="E5" s="127">
        <f>入力シート!F271</f>
        <v>0</v>
      </c>
      <c r="F5" s="128"/>
      <c r="G5" s="129">
        <f>入力シート!H271</f>
        <v>0</v>
      </c>
      <c r="H5" s="133">
        <f>入力シート!I271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入力シート!C272</f>
        <v>0</v>
      </c>
      <c r="C6" s="132">
        <f>入力シート!D272</f>
        <v>0</v>
      </c>
      <c r="D6" s="132">
        <f>入力シート!E272</f>
        <v>0</v>
      </c>
      <c r="E6" s="127">
        <f>入力シート!F272</f>
        <v>0</v>
      </c>
      <c r="F6" s="128"/>
      <c r="G6" s="129">
        <f>入力シート!H272</f>
        <v>0</v>
      </c>
      <c r="H6" s="133">
        <f>入力シート!I272</f>
        <v>0</v>
      </c>
      <c r="I6" s="131">
        <f t="shared" ref="I6:I20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入力シート!C273</f>
        <v>0</v>
      </c>
      <c r="C7" s="132">
        <f>入力シート!D273</f>
        <v>0</v>
      </c>
      <c r="D7" s="132">
        <f>入力シート!E273</f>
        <v>0</v>
      </c>
      <c r="E7" s="127">
        <f>入力シート!F273</f>
        <v>0</v>
      </c>
      <c r="F7" s="128"/>
      <c r="G7" s="129">
        <f>入力シート!H273</f>
        <v>0</v>
      </c>
      <c r="H7" s="133">
        <f>入力シート!I273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入力シート!C274</f>
        <v>0</v>
      </c>
      <c r="C8" s="132">
        <f>入力シート!D274</f>
        <v>0</v>
      </c>
      <c r="D8" s="132">
        <f>入力シート!E274</f>
        <v>0</v>
      </c>
      <c r="E8" s="127">
        <f>入力シート!F274</f>
        <v>0</v>
      </c>
      <c r="F8" s="128"/>
      <c r="G8" s="129">
        <f>入力シート!H274</f>
        <v>0</v>
      </c>
      <c r="H8" s="133">
        <f>入力シート!I274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入力シート!C275</f>
        <v>0</v>
      </c>
      <c r="C9" s="132">
        <f>入力シート!D275</f>
        <v>0</v>
      </c>
      <c r="D9" s="132">
        <f>入力シート!E275</f>
        <v>0</v>
      </c>
      <c r="E9" s="127">
        <f>入力シート!F275</f>
        <v>0</v>
      </c>
      <c r="F9" s="128"/>
      <c r="G9" s="129">
        <f>入力シート!H275</f>
        <v>0</v>
      </c>
      <c r="H9" s="133">
        <f>入力シート!I275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入力シート!C276</f>
        <v>0</v>
      </c>
      <c r="C10" s="132">
        <f>入力シート!D276</f>
        <v>0</v>
      </c>
      <c r="D10" s="132">
        <f>入力シート!E276</f>
        <v>0</v>
      </c>
      <c r="E10" s="127">
        <f>入力シート!F276</f>
        <v>0</v>
      </c>
      <c r="F10" s="128"/>
      <c r="G10" s="129">
        <f>入力シート!H276</f>
        <v>0</v>
      </c>
      <c r="H10" s="133">
        <f>入力シート!I276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入力シート!C277</f>
        <v>0</v>
      </c>
      <c r="C11" s="132">
        <f>入力シート!D277</f>
        <v>0</v>
      </c>
      <c r="D11" s="132">
        <f>入力シート!E277</f>
        <v>0</v>
      </c>
      <c r="E11" s="127">
        <f>入力シート!F277</f>
        <v>0</v>
      </c>
      <c r="F11" s="128"/>
      <c r="G11" s="129">
        <f>入力シート!H277</f>
        <v>0</v>
      </c>
      <c r="H11" s="133">
        <f>入力シート!I277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入力シート!C278</f>
        <v>0</v>
      </c>
      <c r="C12" s="132">
        <f>入力シート!D278</f>
        <v>0</v>
      </c>
      <c r="D12" s="132">
        <f>入力シート!E278</f>
        <v>0</v>
      </c>
      <c r="E12" s="127">
        <f>入力シート!F278</f>
        <v>0</v>
      </c>
      <c r="F12" s="128"/>
      <c r="G12" s="129">
        <f>入力シート!H278</f>
        <v>0</v>
      </c>
      <c r="H12" s="133">
        <f>入力シート!I278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入力シート!C279</f>
        <v>0</v>
      </c>
      <c r="C13" s="132">
        <f>入力シート!D279</f>
        <v>0</v>
      </c>
      <c r="D13" s="132">
        <f>入力シート!E279</f>
        <v>0</v>
      </c>
      <c r="E13" s="127">
        <f>入力シート!F279</f>
        <v>0</v>
      </c>
      <c r="F13" s="128"/>
      <c r="G13" s="129">
        <f>入力シート!H279</f>
        <v>0</v>
      </c>
      <c r="H13" s="133">
        <f>入力シート!I279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入力シート!C280</f>
        <v>0</v>
      </c>
      <c r="C14" s="132">
        <f>入力シート!D280</f>
        <v>0</v>
      </c>
      <c r="D14" s="132">
        <f>入力シート!E280</f>
        <v>0</v>
      </c>
      <c r="E14" s="127">
        <f>入力シート!F280</f>
        <v>0</v>
      </c>
      <c r="F14" s="128"/>
      <c r="G14" s="129">
        <f>入力シート!H280</f>
        <v>0</v>
      </c>
      <c r="H14" s="133">
        <f>入力シート!I280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入力シート!C281</f>
        <v>0</v>
      </c>
      <c r="C15" s="132">
        <f>入力シート!D281</f>
        <v>0</v>
      </c>
      <c r="D15" s="132">
        <f>入力シート!E281</f>
        <v>0</v>
      </c>
      <c r="E15" s="127">
        <f>入力シート!F281</f>
        <v>0</v>
      </c>
      <c r="F15" s="128"/>
      <c r="G15" s="129">
        <f>入力シート!H281</f>
        <v>0</v>
      </c>
      <c r="H15" s="133">
        <f>入力シート!I281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入力シート!C282</f>
        <v>0</v>
      </c>
      <c r="C16" s="132">
        <f>入力シート!D282</f>
        <v>0</v>
      </c>
      <c r="D16" s="132">
        <f>入力シート!E282</f>
        <v>0</v>
      </c>
      <c r="E16" s="127">
        <f>入力シート!F282</f>
        <v>0</v>
      </c>
      <c r="F16" s="128"/>
      <c r="G16" s="129">
        <f>入力シート!H282</f>
        <v>0</v>
      </c>
      <c r="H16" s="133">
        <f>入力シート!I282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入力シート!C283</f>
        <v>0</v>
      </c>
      <c r="C17" s="132">
        <f>入力シート!D283</f>
        <v>0</v>
      </c>
      <c r="D17" s="132">
        <f>入力シート!E283</f>
        <v>0</v>
      </c>
      <c r="E17" s="127">
        <f>入力シート!F283</f>
        <v>0</v>
      </c>
      <c r="F17" s="128"/>
      <c r="G17" s="129">
        <f>入力シート!H283</f>
        <v>0</v>
      </c>
      <c r="H17" s="133">
        <f>入力シート!I283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入力シート!C284</f>
        <v>0</v>
      </c>
      <c r="C18" s="132">
        <f>入力シート!D284</f>
        <v>0</v>
      </c>
      <c r="D18" s="132">
        <f>入力シート!E284</f>
        <v>0</v>
      </c>
      <c r="E18" s="127">
        <f>入力シート!F284</f>
        <v>0</v>
      </c>
      <c r="F18" s="128"/>
      <c r="G18" s="129">
        <f>入力シート!H284</f>
        <v>0</v>
      </c>
      <c r="H18" s="133">
        <f>入力シート!I284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入力シート!C285</f>
        <v>0</v>
      </c>
      <c r="C19" s="132">
        <f>入力シート!D285</f>
        <v>0</v>
      </c>
      <c r="D19" s="132">
        <f>入力シート!E285</f>
        <v>0</v>
      </c>
      <c r="E19" s="127">
        <f>入力シート!F285</f>
        <v>0</v>
      </c>
      <c r="F19" s="128"/>
      <c r="G19" s="129">
        <f>入力シート!H285</f>
        <v>0</v>
      </c>
      <c r="H19" s="133">
        <f>入力シート!I285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入力シート!C286</f>
        <v>0</v>
      </c>
      <c r="C20" s="132">
        <f>入力シート!D286</f>
        <v>0</v>
      </c>
      <c r="D20" s="132">
        <f>入力シート!E286</f>
        <v>0</v>
      </c>
      <c r="E20" s="127">
        <f>入力シート!F286</f>
        <v>0</v>
      </c>
      <c r="F20" s="128"/>
      <c r="G20" s="129">
        <f>入力シート!H286</f>
        <v>0</v>
      </c>
      <c r="H20" s="133">
        <f>入力シート!I286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入力シート!C287</f>
        <v>0</v>
      </c>
      <c r="C21" s="132">
        <f>入力シート!D287</f>
        <v>0</v>
      </c>
      <c r="D21" s="132">
        <f>入力シート!E287</f>
        <v>0</v>
      </c>
      <c r="E21" s="127">
        <f>入力シート!F287</f>
        <v>0</v>
      </c>
      <c r="F21" s="128"/>
      <c r="G21" s="129">
        <f>入力シート!H287</f>
        <v>0</v>
      </c>
      <c r="H21" s="133">
        <f>入力シート!I287</f>
        <v>0</v>
      </c>
      <c r="I21" s="131">
        <f>SUM(ROUNDDOWN(E21*H21,0))</f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9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A3:A4"/>
    <mergeCell ref="B3:B4"/>
    <mergeCell ref="C3:C4"/>
    <mergeCell ref="D3:D4"/>
    <mergeCell ref="E3:F4"/>
    <mergeCell ref="G3:G4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6" tint="0.59999389629810485"/>
    <pageSetUpPr autoPageBreaks="0"/>
  </sheetPr>
  <dimension ref="A1:K23"/>
  <sheetViews>
    <sheetView showGridLines="0" showZeros="0" zoomScale="85" workbookViewId="0">
      <selection activeCell="E5" sqref="E5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16</v>
      </c>
    </row>
    <row r="3" spans="1:11" s="122" customFormat="1" ht="15" customHeight="1" x14ac:dyDescent="0.15">
      <c r="A3" s="623" t="s">
        <v>51</v>
      </c>
      <c r="B3" s="621" t="s">
        <v>43</v>
      </c>
      <c r="C3" s="624" t="s">
        <v>52</v>
      </c>
      <c r="D3" s="623" t="s">
        <v>53</v>
      </c>
      <c r="E3" s="624" t="s">
        <v>8</v>
      </c>
      <c r="F3" s="625"/>
      <c r="G3" s="623" t="s">
        <v>54</v>
      </c>
      <c r="H3" s="623" t="s">
        <v>55</v>
      </c>
      <c r="I3" s="623"/>
      <c r="J3" s="622" t="s">
        <v>56</v>
      </c>
      <c r="K3" s="623"/>
    </row>
    <row r="4" spans="1:11" s="122" customFormat="1" ht="11.25" customHeight="1" x14ac:dyDescent="0.15">
      <c r="A4" s="623"/>
      <c r="B4" s="621"/>
      <c r="C4" s="626"/>
      <c r="D4" s="623"/>
      <c r="E4" s="626"/>
      <c r="F4" s="627"/>
      <c r="G4" s="623"/>
      <c r="H4" s="285" t="s">
        <v>10</v>
      </c>
      <c r="I4" s="285" t="s">
        <v>9</v>
      </c>
      <c r="J4" s="284" t="s">
        <v>10</v>
      </c>
      <c r="K4" s="285" t="s">
        <v>9</v>
      </c>
    </row>
    <row r="5" spans="1:11" ht="26.25" customHeight="1" x14ac:dyDescent="0.15">
      <c r="A5" s="123"/>
      <c r="B5" s="124">
        <f>入力シート!C288</f>
        <v>0</v>
      </c>
      <c r="C5" s="132">
        <f>入力シート!D288</f>
        <v>0</v>
      </c>
      <c r="D5" s="132">
        <f>入力シート!E288</f>
        <v>0</v>
      </c>
      <c r="E5" s="127">
        <f>入力シート!F288</f>
        <v>0</v>
      </c>
      <c r="F5" s="128"/>
      <c r="G5" s="129">
        <f>入力シート!H288</f>
        <v>0</v>
      </c>
      <c r="H5" s="133">
        <f>入力シート!I288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入力シート!C289</f>
        <v>0</v>
      </c>
      <c r="C6" s="132">
        <f>入力シート!D289</f>
        <v>0</v>
      </c>
      <c r="D6" s="132">
        <f>入力シート!E289</f>
        <v>0</v>
      </c>
      <c r="E6" s="127">
        <f>入力シート!F289</f>
        <v>0</v>
      </c>
      <c r="F6" s="128"/>
      <c r="G6" s="129">
        <f>入力シート!H289</f>
        <v>0</v>
      </c>
      <c r="H6" s="133">
        <f>入力シート!I289</f>
        <v>0</v>
      </c>
      <c r="I6" s="131">
        <f t="shared" ref="I6:I20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入力シート!C290</f>
        <v>0</v>
      </c>
      <c r="C7" s="132">
        <f>入力シート!D290</f>
        <v>0</v>
      </c>
      <c r="D7" s="132">
        <f>入力シート!E290</f>
        <v>0</v>
      </c>
      <c r="E7" s="127">
        <f>入力シート!F290</f>
        <v>0</v>
      </c>
      <c r="F7" s="128"/>
      <c r="G7" s="129">
        <f>入力シート!H290</f>
        <v>0</v>
      </c>
      <c r="H7" s="133">
        <f>入力シート!I290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入力シート!C291</f>
        <v>0</v>
      </c>
      <c r="C8" s="132">
        <f>入力シート!D291</f>
        <v>0</v>
      </c>
      <c r="D8" s="132">
        <f>入力シート!E291</f>
        <v>0</v>
      </c>
      <c r="E8" s="127">
        <f>入力シート!F291</f>
        <v>0</v>
      </c>
      <c r="F8" s="128"/>
      <c r="G8" s="129">
        <f>入力シート!H291</f>
        <v>0</v>
      </c>
      <c r="H8" s="133">
        <f>入力シート!I291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入力シート!C292</f>
        <v>0</v>
      </c>
      <c r="C9" s="132">
        <f>入力シート!D292</f>
        <v>0</v>
      </c>
      <c r="D9" s="132">
        <f>入力シート!E292</f>
        <v>0</v>
      </c>
      <c r="E9" s="127">
        <f>入力シート!F292</f>
        <v>0</v>
      </c>
      <c r="F9" s="128"/>
      <c r="G9" s="129">
        <f>入力シート!H292</f>
        <v>0</v>
      </c>
      <c r="H9" s="133">
        <f>入力シート!I292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入力シート!C293</f>
        <v>0</v>
      </c>
      <c r="C10" s="132">
        <f>入力シート!D293</f>
        <v>0</v>
      </c>
      <c r="D10" s="132">
        <f>入力シート!E293</f>
        <v>0</v>
      </c>
      <c r="E10" s="127">
        <f>入力シート!F293</f>
        <v>0</v>
      </c>
      <c r="F10" s="128"/>
      <c r="G10" s="129">
        <f>入力シート!H293</f>
        <v>0</v>
      </c>
      <c r="H10" s="133">
        <f>入力シート!I293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入力シート!C294</f>
        <v>0</v>
      </c>
      <c r="C11" s="132">
        <f>入力シート!D294</f>
        <v>0</v>
      </c>
      <c r="D11" s="132">
        <f>入力シート!E294</f>
        <v>0</v>
      </c>
      <c r="E11" s="127">
        <f>入力シート!F294</f>
        <v>0</v>
      </c>
      <c r="F11" s="128"/>
      <c r="G11" s="129">
        <f>入力シート!H294</f>
        <v>0</v>
      </c>
      <c r="H11" s="133">
        <f>入力シート!I294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入力シート!C295</f>
        <v>0</v>
      </c>
      <c r="C12" s="132">
        <f>入力シート!D295</f>
        <v>0</v>
      </c>
      <c r="D12" s="132">
        <f>入力シート!E295</f>
        <v>0</v>
      </c>
      <c r="E12" s="127">
        <f>入力シート!F295</f>
        <v>0</v>
      </c>
      <c r="F12" s="128"/>
      <c r="G12" s="129">
        <f>入力シート!H295</f>
        <v>0</v>
      </c>
      <c r="H12" s="133">
        <f>入力シート!I295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入力シート!C296</f>
        <v>0</v>
      </c>
      <c r="C13" s="132">
        <f>入力シート!D296</f>
        <v>0</v>
      </c>
      <c r="D13" s="132">
        <f>入力シート!E296</f>
        <v>0</v>
      </c>
      <c r="E13" s="127">
        <f>入力シート!F296</f>
        <v>0</v>
      </c>
      <c r="F13" s="128"/>
      <c r="G13" s="129">
        <f>入力シート!H296</f>
        <v>0</v>
      </c>
      <c r="H13" s="133">
        <f>入力シート!I296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入力シート!C297</f>
        <v>0</v>
      </c>
      <c r="C14" s="132">
        <f>入力シート!D297</f>
        <v>0</v>
      </c>
      <c r="D14" s="132">
        <f>入力シート!E297</f>
        <v>0</v>
      </c>
      <c r="E14" s="127">
        <f>入力シート!F297</f>
        <v>0</v>
      </c>
      <c r="F14" s="128"/>
      <c r="G14" s="129">
        <f>入力シート!H297</f>
        <v>0</v>
      </c>
      <c r="H14" s="133">
        <f>入力シート!I297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入力シート!C298</f>
        <v>0</v>
      </c>
      <c r="C15" s="132">
        <f>入力シート!D298</f>
        <v>0</v>
      </c>
      <c r="D15" s="132">
        <f>入力シート!E298</f>
        <v>0</v>
      </c>
      <c r="E15" s="127">
        <f>入力シート!F298</f>
        <v>0</v>
      </c>
      <c r="F15" s="128"/>
      <c r="G15" s="129">
        <f>入力シート!H298</f>
        <v>0</v>
      </c>
      <c r="H15" s="133">
        <f>入力シート!I298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入力シート!C299</f>
        <v>0</v>
      </c>
      <c r="C16" s="132">
        <f>入力シート!D299</f>
        <v>0</v>
      </c>
      <c r="D16" s="132">
        <f>入力シート!E299</f>
        <v>0</v>
      </c>
      <c r="E16" s="127">
        <f>入力シート!F299</f>
        <v>0</v>
      </c>
      <c r="F16" s="128"/>
      <c r="G16" s="129">
        <f>入力シート!H299</f>
        <v>0</v>
      </c>
      <c r="H16" s="133">
        <f>入力シート!I299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入力シート!C300</f>
        <v>0</v>
      </c>
      <c r="C17" s="132">
        <f>入力シート!D300</f>
        <v>0</v>
      </c>
      <c r="D17" s="132">
        <f>入力シート!E300</f>
        <v>0</v>
      </c>
      <c r="E17" s="127">
        <f>入力シート!F300</f>
        <v>0</v>
      </c>
      <c r="F17" s="128"/>
      <c r="G17" s="129">
        <f>入力シート!H300</f>
        <v>0</v>
      </c>
      <c r="H17" s="133">
        <f>入力シート!I300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入力シート!C301</f>
        <v>0</v>
      </c>
      <c r="C18" s="132">
        <f>入力シート!D301</f>
        <v>0</v>
      </c>
      <c r="D18" s="132">
        <f>入力シート!E301</f>
        <v>0</v>
      </c>
      <c r="E18" s="127">
        <f>入力シート!F301</f>
        <v>0</v>
      </c>
      <c r="F18" s="128"/>
      <c r="G18" s="129">
        <f>入力シート!H301</f>
        <v>0</v>
      </c>
      <c r="H18" s="133">
        <f>入力シート!I301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入力シート!C302</f>
        <v>0</v>
      </c>
      <c r="C19" s="132">
        <f>入力シート!D302</f>
        <v>0</v>
      </c>
      <c r="D19" s="132">
        <f>入力シート!E302</f>
        <v>0</v>
      </c>
      <c r="E19" s="127">
        <f>入力シート!F302</f>
        <v>0</v>
      </c>
      <c r="F19" s="128"/>
      <c r="G19" s="129">
        <f>入力シート!H302</f>
        <v>0</v>
      </c>
      <c r="H19" s="133">
        <f>入力シート!I302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入力シート!C303</f>
        <v>0</v>
      </c>
      <c r="C20" s="132">
        <f>入力シート!D303</f>
        <v>0</v>
      </c>
      <c r="D20" s="132">
        <f>入力シート!E303</f>
        <v>0</v>
      </c>
      <c r="E20" s="127">
        <f>入力シート!F303</f>
        <v>0</v>
      </c>
      <c r="F20" s="128"/>
      <c r="G20" s="129">
        <f>入力シート!H303</f>
        <v>0</v>
      </c>
      <c r="H20" s="133">
        <f>入力シート!I303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入力シート!C304</f>
        <v>0</v>
      </c>
      <c r="C21" s="132">
        <f>入力シート!D304</f>
        <v>0</v>
      </c>
      <c r="D21" s="132">
        <f>入力シート!E304</f>
        <v>0</v>
      </c>
      <c r="E21" s="127">
        <f>入力シート!F304</f>
        <v>0</v>
      </c>
      <c r="F21" s="128"/>
      <c r="G21" s="129">
        <f>入力シート!H304</f>
        <v>0</v>
      </c>
      <c r="H21" s="133">
        <f>入力シート!I304</f>
        <v>0</v>
      </c>
      <c r="I21" s="131">
        <f>SUM(ROUNDDOWN(E21*H21,0))</f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9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A3:A4"/>
    <mergeCell ref="B3:B4"/>
    <mergeCell ref="C3:C4"/>
    <mergeCell ref="D3:D4"/>
    <mergeCell ref="E3:F4"/>
    <mergeCell ref="G3:G4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6" tint="0.59999389629810485"/>
    <pageSetUpPr autoPageBreaks="0"/>
  </sheetPr>
  <dimension ref="A1:K23"/>
  <sheetViews>
    <sheetView showGridLines="0" showZeros="0" zoomScale="85" workbookViewId="0">
      <selection activeCell="E5" sqref="E5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17</v>
      </c>
    </row>
    <row r="3" spans="1:11" s="122" customFormat="1" ht="15" customHeight="1" x14ac:dyDescent="0.15">
      <c r="A3" s="623" t="s">
        <v>51</v>
      </c>
      <c r="B3" s="621" t="s">
        <v>43</v>
      </c>
      <c r="C3" s="624" t="s">
        <v>52</v>
      </c>
      <c r="D3" s="623" t="s">
        <v>53</v>
      </c>
      <c r="E3" s="624" t="s">
        <v>8</v>
      </c>
      <c r="F3" s="625"/>
      <c r="G3" s="623" t="s">
        <v>54</v>
      </c>
      <c r="H3" s="623" t="s">
        <v>55</v>
      </c>
      <c r="I3" s="623"/>
      <c r="J3" s="622" t="s">
        <v>56</v>
      </c>
      <c r="K3" s="623"/>
    </row>
    <row r="4" spans="1:11" s="122" customFormat="1" ht="11.25" customHeight="1" x14ac:dyDescent="0.15">
      <c r="A4" s="623"/>
      <c r="B4" s="621"/>
      <c r="C4" s="626"/>
      <c r="D4" s="623"/>
      <c r="E4" s="626"/>
      <c r="F4" s="627"/>
      <c r="G4" s="623"/>
      <c r="H4" s="285" t="s">
        <v>10</v>
      </c>
      <c r="I4" s="285" t="s">
        <v>9</v>
      </c>
      <c r="J4" s="284" t="s">
        <v>10</v>
      </c>
      <c r="K4" s="285" t="s">
        <v>9</v>
      </c>
    </row>
    <row r="5" spans="1:11" ht="26.25" customHeight="1" x14ac:dyDescent="0.15">
      <c r="A5" s="123"/>
      <c r="B5" s="124">
        <f>入力シート!C305</f>
        <v>0</v>
      </c>
      <c r="C5" s="132">
        <f>入力シート!D305</f>
        <v>0</v>
      </c>
      <c r="D5" s="132">
        <f>入力シート!E305</f>
        <v>0</v>
      </c>
      <c r="E5" s="127">
        <f>入力シート!F305</f>
        <v>0</v>
      </c>
      <c r="F5" s="128"/>
      <c r="G5" s="129">
        <f>入力シート!H305</f>
        <v>0</v>
      </c>
      <c r="H5" s="133">
        <f>入力シート!I305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入力シート!C306</f>
        <v>0</v>
      </c>
      <c r="C6" s="132">
        <f>入力シート!D306</f>
        <v>0</v>
      </c>
      <c r="D6" s="132">
        <f>入力シート!E306</f>
        <v>0</v>
      </c>
      <c r="E6" s="127">
        <f>入力シート!F306</f>
        <v>0</v>
      </c>
      <c r="F6" s="128"/>
      <c r="G6" s="129">
        <f>入力シート!H306</f>
        <v>0</v>
      </c>
      <c r="H6" s="133">
        <f>入力シート!I306</f>
        <v>0</v>
      </c>
      <c r="I6" s="131">
        <f t="shared" ref="I6:I20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入力シート!C307</f>
        <v>0</v>
      </c>
      <c r="C7" s="132">
        <f>入力シート!D307</f>
        <v>0</v>
      </c>
      <c r="D7" s="132">
        <f>入力シート!E307</f>
        <v>0</v>
      </c>
      <c r="E7" s="127">
        <f>入力シート!F307</f>
        <v>0</v>
      </c>
      <c r="F7" s="128"/>
      <c r="G7" s="129">
        <f>入力シート!H307</f>
        <v>0</v>
      </c>
      <c r="H7" s="133">
        <f>入力シート!I307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入力シート!C308</f>
        <v>0</v>
      </c>
      <c r="C8" s="132">
        <f>入力シート!D308</f>
        <v>0</v>
      </c>
      <c r="D8" s="132">
        <f>入力シート!E308</f>
        <v>0</v>
      </c>
      <c r="E8" s="127">
        <f>入力シート!F308</f>
        <v>0</v>
      </c>
      <c r="F8" s="128"/>
      <c r="G8" s="129">
        <f>入力シート!H308</f>
        <v>0</v>
      </c>
      <c r="H8" s="133">
        <f>入力シート!I308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入力シート!C309</f>
        <v>0</v>
      </c>
      <c r="C9" s="132">
        <f>入力シート!D309</f>
        <v>0</v>
      </c>
      <c r="D9" s="132">
        <f>入力シート!E309</f>
        <v>0</v>
      </c>
      <c r="E9" s="127">
        <f>入力シート!F309</f>
        <v>0</v>
      </c>
      <c r="F9" s="128"/>
      <c r="G9" s="129">
        <f>入力シート!H309</f>
        <v>0</v>
      </c>
      <c r="H9" s="133">
        <f>入力シート!I309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入力シート!C310</f>
        <v>0</v>
      </c>
      <c r="C10" s="132">
        <f>入力シート!D310</f>
        <v>0</v>
      </c>
      <c r="D10" s="132">
        <f>入力シート!E310</f>
        <v>0</v>
      </c>
      <c r="E10" s="127">
        <f>入力シート!F310</f>
        <v>0</v>
      </c>
      <c r="F10" s="128"/>
      <c r="G10" s="129">
        <f>入力シート!H310</f>
        <v>0</v>
      </c>
      <c r="H10" s="133">
        <f>入力シート!I310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入力シート!C311</f>
        <v>0</v>
      </c>
      <c r="C11" s="132">
        <f>入力シート!D311</f>
        <v>0</v>
      </c>
      <c r="D11" s="132">
        <f>入力シート!E311</f>
        <v>0</v>
      </c>
      <c r="E11" s="127">
        <f>入力シート!F311</f>
        <v>0</v>
      </c>
      <c r="F11" s="128"/>
      <c r="G11" s="129">
        <f>入力シート!H311</f>
        <v>0</v>
      </c>
      <c r="H11" s="133">
        <f>入力シート!I311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入力シート!C312</f>
        <v>0</v>
      </c>
      <c r="C12" s="132">
        <f>入力シート!D312</f>
        <v>0</v>
      </c>
      <c r="D12" s="132">
        <f>入力シート!E312</f>
        <v>0</v>
      </c>
      <c r="E12" s="127">
        <f>入力シート!F312</f>
        <v>0</v>
      </c>
      <c r="F12" s="128"/>
      <c r="G12" s="129">
        <f>入力シート!H312</f>
        <v>0</v>
      </c>
      <c r="H12" s="133">
        <f>入力シート!I312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入力シート!C313</f>
        <v>0</v>
      </c>
      <c r="C13" s="132">
        <f>入力シート!D313</f>
        <v>0</v>
      </c>
      <c r="D13" s="132">
        <f>入力シート!E313</f>
        <v>0</v>
      </c>
      <c r="E13" s="127">
        <f>入力シート!F313</f>
        <v>0</v>
      </c>
      <c r="F13" s="128"/>
      <c r="G13" s="129">
        <f>入力シート!H313</f>
        <v>0</v>
      </c>
      <c r="H13" s="133">
        <f>入力シート!I313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入力シート!C314</f>
        <v>0</v>
      </c>
      <c r="C14" s="132">
        <f>入力シート!D314</f>
        <v>0</v>
      </c>
      <c r="D14" s="132">
        <f>入力シート!E314</f>
        <v>0</v>
      </c>
      <c r="E14" s="127">
        <f>入力シート!F314</f>
        <v>0</v>
      </c>
      <c r="F14" s="128"/>
      <c r="G14" s="129">
        <f>入力シート!H314</f>
        <v>0</v>
      </c>
      <c r="H14" s="133">
        <f>入力シート!I314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入力シート!C315</f>
        <v>0</v>
      </c>
      <c r="C15" s="132">
        <f>入力シート!D315</f>
        <v>0</v>
      </c>
      <c r="D15" s="132">
        <f>入力シート!E315</f>
        <v>0</v>
      </c>
      <c r="E15" s="127">
        <f>入力シート!F315</f>
        <v>0</v>
      </c>
      <c r="F15" s="128"/>
      <c r="G15" s="129">
        <f>入力シート!H315</f>
        <v>0</v>
      </c>
      <c r="H15" s="133">
        <f>入力シート!I315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入力シート!C316</f>
        <v>0</v>
      </c>
      <c r="C16" s="132">
        <f>入力シート!D316</f>
        <v>0</v>
      </c>
      <c r="D16" s="132">
        <f>入力シート!E316</f>
        <v>0</v>
      </c>
      <c r="E16" s="127">
        <f>入力シート!F316</f>
        <v>0</v>
      </c>
      <c r="F16" s="128"/>
      <c r="G16" s="129">
        <f>入力シート!H316</f>
        <v>0</v>
      </c>
      <c r="H16" s="133">
        <f>入力シート!I316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入力シート!C317</f>
        <v>0</v>
      </c>
      <c r="C17" s="132">
        <f>入力シート!D317</f>
        <v>0</v>
      </c>
      <c r="D17" s="132">
        <f>入力シート!E317</f>
        <v>0</v>
      </c>
      <c r="E17" s="127">
        <f>入力シート!F317</f>
        <v>0</v>
      </c>
      <c r="F17" s="128"/>
      <c r="G17" s="129">
        <f>入力シート!H317</f>
        <v>0</v>
      </c>
      <c r="H17" s="133">
        <f>入力シート!I317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入力シート!C318</f>
        <v>0</v>
      </c>
      <c r="C18" s="132">
        <f>入力シート!D318</f>
        <v>0</v>
      </c>
      <c r="D18" s="132">
        <f>入力シート!E318</f>
        <v>0</v>
      </c>
      <c r="E18" s="127">
        <f>入力シート!F318</f>
        <v>0</v>
      </c>
      <c r="F18" s="128"/>
      <c r="G18" s="129">
        <f>入力シート!H318</f>
        <v>0</v>
      </c>
      <c r="H18" s="133">
        <f>入力シート!I318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入力シート!C319</f>
        <v>0</v>
      </c>
      <c r="C19" s="132">
        <f>入力シート!D319</f>
        <v>0</v>
      </c>
      <c r="D19" s="132">
        <f>入力シート!E319</f>
        <v>0</v>
      </c>
      <c r="E19" s="127">
        <f>入力シート!F319</f>
        <v>0</v>
      </c>
      <c r="F19" s="128"/>
      <c r="G19" s="129">
        <f>入力シート!H319</f>
        <v>0</v>
      </c>
      <c r="H19" s="133">
        <f>入力シート!I319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入力シート!C320</f>
        <v>0</v>
      </c>
      <c r="C20" s="132">
        <f>入力シート!D320</f>
        <v>0</v>
      </c>
      <c r="D20" s="132">
        <f>入力シート!E320</f>
        <v>0</v>
      </c>
      <c r="E20" s="127">
        <f>入力シート!F320</f>
        <v>0</v>
      </c>
      <c r="F20" s="128"/>
      <c r="G20" s="129">
        <f>入力シート!H320</f>
        <v>0</v>
      </c>
      <c r="H20" s="133">
        <f>入力シート!I320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入力シート!C321</f>
        <v>0</v>
      </c>
      <c r="C21" s="132">
        <f>入力シート!D321</f>
        <v>0</v>
      </c>
      <c r="D21" s="132">
        <f>入力シート!E321</f>
        <v>0</v>
      </c>
      <c r="E21" s="127">
        <f>入力シート!F321</f>
        <v>0</v>
      </c>
      <c r="F21" s="128"/>
      <c r="G21" s="129">
        <f>入力シート!H321</f>
        <v>0</v>
      </c>
      <c r="H21" s="133">
        <f>入力シート!I321</f>
        <v>0</v>
      </c>
      <c r="I21" s="131">
        <f>SUM(ROUNDDOWN(E21*H21,0))</f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9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A3:A4"/>
    <mergeCell ref="B3:B4"/>
    <mergeCell ref="C3:C4"/>
    <mergeCell ref="D3:D4"/>
    <mergeCell ref="E3:F4"/>
    <mergeCell ref="G3:G4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FG51"/>
  <sheetViews>
    <sheetView showGridLines="0" tabSelected="1" zoomScale="90" zoomScaleNormal="90" workbookViewId="0">
      <selection activeCell="AY46" sqref="AY46:DE46"/>
    </sheetView>
  </sheetViews>
  <sheetFormatPr defaultRowHeight="13.5" x14ac:dyDescent="0.15"/>
  <cols>
    <col min="1" max="6" width="2.28515625" style="37" customWidth="1"/>
    <col min="7" max="40" width="1.140625" style="37" customWidth="1"/>
    <col min="41" max="42" width="2" style="37" customWidth="1"/>
    <col min="43" max="43" width="1" style="37" customWidth="1"/>
    <col min="44" max="47" width="2.140625" style="37" customWidth="1"/>
    <col min="48" max="48" width="1" style="37" customWidth="1"/>
    <col min="49" max="49" width="4.28515625" style="37" customWidth="1"/>
    <col min="50" max="50" width="2.85546875" style="37" customWidth="1"/>
    <col min="51" max="51" width="1.28515625" style="37" customWidth="1"/>
    <col min="52" max="52" width="1.42578125" style="37" customWidth="1"/>
    <col min="53" max="55" width="0.7109375" style="37" customWidth="1"/>
    <col min="56" max="56" width="3.5703125" style="37" customWidth="1"/>
    <col min="57" max="161" width="0.7109375" style="37" customWidth="1"/>
    <col min="162" max="162" width="9.28515625" style="37" customWidth="1"/>
    <col min="163" max="163" width="0" style="37" hidden="1" customWidth="1"/>
    <col min="164" max="16384" width="9.140625" style="37"/>
  </cols>
  <sheetData>
    <row r="1" spans="1:163" ht="15" customHeight="1" x14ac:dyDescent="0.15"/>
    <row r="2" spans="1:163" ht="14.25" thickBot="1" x14ac:dyDescent="0.2"/>
    <row r="3" spans="1:163" ht="15" customHeight="1" thickTop="1" x14ac:dyDescent="0.15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8"/>
      <c r="AQ3" s="58"/>
      <c r="AR3" s="58"/>
      <c r="AS3" s="58"/>
      <c r="AT3" s="58"/>
      <c r="AU3" s="59"/>
      <c r="AV3" s="60"/>
      <c r="AW3" s="378" t="s">
        <v>11</v>
      </c>
      <c r="AX3" s="379"/>
      <c r="AY3" s="379"/>
      <c r="AZ3" s="379"/>
      <c r="BA3" s="379"/>
      <c r="BB3" s="379"/>
      <c r="BC3" s="379"/>
      <c r="BD3" s="379"/>
      <c r="BE3" s="379"/>
      <c r="BF3" s="379"/>
      <c r="BG3" s="379"/>
      <c r="BH3" s="379"/>
      <c r="BI3" s="379"/>
      <c r="BJ3" s="379"/>
      <c r="BK3" s="379"/>
      <c r="BL3" s="379"/>
      <c r="BM3" s="379"/>
      <c r="BN3" s="380"/>
      <c r="BO3" s="380"/>
      <c r="BP3" s="380"/>
      <c r="BQ3" s="380"/>
      <c r="BR3" s="380"/>
      <c r="BS3" s="380"/>
      <c r="BT3" s="380"/>
      <c r="BU3" s="380"/>
      <c r="BV3" s="380"/>
      <c r="BW3" s="380"/>
      <c r="BX3" s="380"/>
      <c r="BY3" s="380"/>
      <c r="BZ3" s="380"/>
      <c r="CA3" s="380"/>
      <c r="CB3" s="380"/>
      <c r="CC3" s="380"/>
      <c r="CD3" s="380"/>
      <c r="CE3" s="380"/>
      <c r="CF3" s="380"/>
      <c r="CG3" s="380"/>
      <c r="CH3" s="380"/>
      <c r="CI3" s="380"/>
      <c r="CJ3" s="380"/>
      <c r="CK3" s="380"/>
      <c r="CL3" s="380"/>
      <c r="CM3" s="380"/>
      <c r="CN3" s="380"/>
      <c r="CO3" s="380"/>
      <c r="CP3" s="380"/>
      <c r="CQ3" s="380"/>
      <c r="CR3" s="380"/>
      <c r="CS3" s="380"/>
      <c r="CT3" s="380"/>
      <c r="CU3" s="380"/>
      <c r="CV3" s="380"/>
      <c r="CW3" s="380"/>
      <c r="CX3" s="380"/>
      <c r="CY3" s="380"/>
      <c r="CZ3" s="380"/>
      <c r="DA3" s="380"/>
      <c r="DB3" s="381"/>
      <c r="DC3" s="385" t="s">
        <v>12</v>
      </c>
      <c r="DD3" s="385"/>
      <c r="DE3" s="385"/>
      <c r="DF3" s="385"/>
      <c r="DG3" s="385"/>
      <c r="DH3" s="385"/>
      <c r="DI3" s="385"/>
      <c r="DJ3" s="385"/>
      <c r="DK3" s="385"/>
      <c r="DL3" s="385"/>
      <c r="DM3" s="385"/>
      <c r="DN3" s="385"/>
      <c r="DO3" s="385"/>
      <c r="DP3" s="385"/>
      <c r="DQ3" s="386"/>
      <c r="DR3" s="387" t="s">
        <v>13</v>
      </c>
      <c r="DS3" s="388"/>
      <c r="DT3" s="388"/>
      <c r="DU3" s="388"/>
      <c r="DV3" s="388"/>
      <c r="DW3" s="388"/>
      <c r="DX3" s="388"/>
      <c r="DY3" s="388"/>
      <c r="DZ3" s="388"/>
      <c r="EA3" s="388"/>
      <c r="EB3" s="388"/>
      <c r="EC3" s="388"/>
      <c r="ED3" s="388"/>
      <c r="EE3" s="388"/>
      <c r="EF3" s="389"/>
      <c r="EG3" s="389"/>
      <c r="EH3" s="389"/>
      <c r="EI3" s="389"/>
      <c r="EJ3" s="389"/>
      <c r="EK3" s="389"/>
      <c r="EL3" s="389"/>
      <c r="EM3" s="389"/>
      <c r="EN3" s="389"/>
      <c r="EO3" s="389"/>
      <c r="EP3" s="389"/>
      <c r="EQ3" s="389"/>
      <c r="ER3" s="389"/>
      <c r="ES3" s="389"/>
      <c r="ET3" s="389"/>
      <c r="EU3" s="389"/>
      <c r="EV3" s="389"/>
      <c r="EW3" s="389"/>
      <c r="EX3" s="389"/>
      <c r="EY3" s="389"/>
      <c r="EZ3" s="389"/>
      <c r="FA3" s="389"/>
      <c r="FB3" s="389"/>
      <c r="FC3" s="389"/>
      <c r="FD3" s="389"/>
      <c r="FE3" s="390"/>
      <c r="FF3" s="38"/>
      <c r="FG3" s="37" t="s">
        <v>142</v>
      </c>
    </row>
    <row r="4" spans="1:163" ht="18.75" customHeight="1" thickBot="1" x14ac:dyDescent="0.25">
      <c r="A4" s="61"/>
      <c r="B4" s="62" t="s">
        <v>14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4" t="s">
        <v>15</v>
      </c>
      <c r="W4" s="64"/>
      <c r="X4" s="63"/>
      <c r="Y4" s="63"/>
      <c r="Z4" s="63"/>
      <c r="AA4" s="53"/>
      <c r="AB4" s="53"/>
      <c r="AC4" s="53"/>
      <c r="AD4" s="53"/>
      <c r="AE4" s="53"/>
      <c r="AF4" s="611"/>
      <c r="AG4" s="611"/>
      <c r="AH4" s="611"/>
      <c r="AI4" s="611"/>
      <c r="AJ4" s="611"/>
      <c r="AK4" s="611"/>
      <c r="AL4" s="611"/>
      <c r="AM4" s="610" t="s">
        <v>87</v>
      </c>
      <c r="AN4" s="610"/>
      <c r="AO4" s="612"/>
      <c r="AP4" s="612"/>
      <c r="AQ4" s="612"/>
      <c r="AR4" s="60" t="s">
        <v>88</v>
      </c>
      <c r="AS4" s="612"/>
      <c r="AT4" s="612"/>
      <c r="AU4" s="65" t="s">
        <v>57</v>
      </c>
      <c r="AV4" s="60"/>
      <c r="AW4" s="382"/>
      <c r="AX4" s="383"/>
      <c r="AY4" s="383"/>
      <c r="AZ4" s="383"/>
      <c r="BA4" s="383"/>
      <c r="BB4" s="383"/>
      <c r="BC4" s="383"/>
      <c r="BD4" s="383"/>
      <c r="BE4" s="383"/>
      <c r="BF4" s="383"/>
      <c r="BG4" s="383"/>
      <c r="BH4" s="383"/>
      <c r="BI4" s="383"/>
      <c r="BJ4" s="383"/>
      <c r="BK4" s="383"/>
      <c r="BL4" s="383"/>
      <c r="BM4" s="383"/>
      <c r="BN4" s="383"/>
      <c r="BO4" s="383"/>
      <c r="BP4" s="383"/>
      <c r="BQ4" s="383"/>
      <c r="BR4" s="383"/>
      <c r="BS4" s="383"/>
      <c r="BT4" s="383"/>
      <c r="BU4" s="383"/>
      <c r="BV4" s="383"/>
      <c r="BW4" s="383"/>
      <c r="BX4" s="383"/>
      <c r="BY4" s="383"/>
      <c r="BZ4" s="383"/>
      <c r="CA4" s="383"/>
      <c r="CB4" s="383"/>
      <c r="CC4" s="383"/>
      <c r="CD4" s="383"/>
      <c r="CE4" s="383"/>
      <c r="CF4" s="383"/>
      <c r="CG4" s="383"/>
      <c r="CH4" s="383"/>
      <c r="CI4" s="383"/>
      <c r="CJ4" s="383"/>
      <c r="CK4" s="383"/>
      <c r="CL4" s="383"/>
      <c r="CM4" s="383"/>
      <c r="CN4" s="383"/>
      <c r="CO4" s="383"/>
      <c r="CP4" s="383"/>
      <c r="CQ4" s="383"/>
      <c r="CR4" s="383"/>
      <c r="CS4" s="383"/>
      <c r="CT4" s="383"/>
      <c r="CU4" s="383"/>
      <c r="CV4" s="383"/>
      <c r="CW4" s="383"/>
      <c r="CX4" s="383"/>
      <c r="CY4" s="383"/>
      <c r="CZ4" s="383"/>
      <c r="DA4" s="383"/>
      <c r="DB4" s="384"/>
      <c r="DC4" s="431"/>
      <c r="DD4" s="432"/>
      <c r="DE4" s="433"/>
      <c r="DF4" s="434"/>
      <c r="DG4" s="432"/>
      <c r="DH4" s="433"/>
      <c r="DI4" s="434"/>
      <c r="DJ4" s="432"/>
      <c r="DK4" s="433"/>
      <c r="DL4" s="434"/>
      <c r="DM4" s="432"/>
      <c r="DN4" s="433"/>
      <c r="DO4" s="434"/>
      <c r="DP4" s="432"/>
      <c r="DQ4" s="607"/>
      <c r="DR4" s="600"/>
      <c r="DS4" s="601"/>
      <c r="DT4" s="601"/>
      <c r="DU4" s="601"/>
      <c r="DV4" s="601"/>
      <c r="DW4" s="601"/>
      <c r="DX4" s="601"/>
      <c r="DY4" s="601"/>
      <c r="DZ4" s="601"/>
      <c r="EA4" s="601"/>
      <c r="EB4" s="601"/>
      <c r="EC4" s="601"/>
      <c r="ED4" s="601"/>
      <c r="EE4" s="396" t="s">
        <v>87</v>
      </c>
      <c r="EF4" s="396"/>
      <c r="EG4" s="396"/>
      <c r="EH4" s="396"/>
      <c r="EI4" s="396"/>
      <c r="EJ4" s="397"/>
      <c r="EK4" s="397"/>
      <c r="EL4" s="397"/>
      <c r="EM4" s="397"/>
      <c r="EN4" s="397"/>
      <c r="EO4" s="397"/>
      <c r="EP4" s="397"/>
      <c r="EQ4" s="396" t="s">
        <v>100</v>
      </c>
      <c r="ER4" s="396"/>
      <c r="ES4" s="396"/>
      <c r="ET4" s="396"/>
      <c r="EU4" s="397"/>
      <c r="EV4" s="397"/>
      <c r="EW4" s="397"/>
      <c r="EX4" s="397"/>
      <c r="EY4" s="397"/>
      <c r="EZ4" s="397"/>
      <c r="FA4" s="397"/>
      <c r="FB4" s="409" t="s">
        <v>89</v>
      </c>
      <c r="FC4" s="409"/>
      <c r="FD4" s="409"/>
      <c r="FE4" s="410"/>
      <c r="FF4" s="38"/>
    </row>
    <row r="5" spans="1:163" ht="22.5" customHeight="1" thickTop="1" x14ac:dyDescent="0.15">
      <c r="A5" s="61"/>
      <c r="B5" s="54"/>
      <c r="C5" s="57"/>
      <c r="D5" s="57"/>
      <c r="E5" s="57"/>
      <c r="F5" s="57"/>
      <c r="G5" s="57"/>
      <c r="H5" s="53"/>
      <c r="I5" s="53"/>
      <c r="J5" s="66" t="s">
        <v>16</v>
      </c>
      <c r="K5" s="66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3"/>
      <c r="X5" s="67"/>
      <c r="Y5" s="67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68"/>
      <c r="AQ5" s="68"/>
      <c r="AR5" s="68"/>
      <c r="AS5" s="68"/>
      <c r="AT5" s="68"/>
      <c r="AU5" s="69"/>
      <c r="AV5" s="68"/>
      <c r="AW5" s="602" t="s">
        <v>17</v>
      </c>
      <c r="AX5" s="603"/>
      <c r="AY5" s="603"/>
      <c r="AZ5" s="603"/>
      <c r="BA5" s="604" t="str">
        <f>入力シート!C7</f>
        <v>(仮称)Ｋ．Ｋ本社ビル新築工事（見本）</v>
      </c>
      <c r="BB5" s="604"/>
      <c r="BC5" s="604"/>
      <c r="BD5" s="604"/>
      <c r="BE5" s="604"/>
      <c r="BF5" s="604"/>
      <c r="BG5" s="604"/>
      <c r="BH5" s="604"/>
      <c r="BI5" s="604"/>
      <c r="BJ5" s="604"/>
      <c r="BK5" s="604"/>
      <c r="BL5" s="604"/>
      <c r="BM5" s="604"/>
      <c r="BN5" s="586"/>
      <c r="BO5" s="586"/>
      <c r="BP5" s="586"/>
      <c r="BQ5" s="586"/>
      <c r="BR5" s="586"/>
      <c r="BS5" s="586"/>
      <c r="BT5" s="586"/>
      <c r="BU5" s="586"/>
      <c r="BV5" s="586"/>
      <c r="BW5" s="586"/>
      <c r="BX5" s="586"/>
      <c r="BY5" s="586"/>
      <c r="BZ5" s="586"/>
      <c r="CA5" s="586"/>
      <c r="CB5" s="586"/>
      <c r="CC5" s="586"/>
      <c r="CD5" s="586"/>
      <c r="CE5" s="586"/>
      <c r="CF5" s="586"/>
      <c r="CG5" s="586"/>
      <c r="CH5" s="586"/>
      <c r="CI5" s="586"/>
      <c r="CJ5" s="586"/>
      <c r="CK5" s="586"/>
      <c r="CL5" s="586"/>
      <c r="CM5" s="586"/>
      <c r="CN5" s="586"/>
      <c r="CO5" s="586"/>
      <c r="CP5" s="586"/>
      <c r="CQ5" s="586"/>
      <c r="CR5" s="586"/>
      <c r="CS5" s="586"/>
      <c r="CT5" s="586"/>
      <c r="CU5" s="586"/>
      <c r="CV5" s="586"/>
      <c r="CW5" s="586"/>
      <c r="CX5" s="586"/>
      <c r="CY5" s="586"/>
      <c r="CZ5" s="586"/>
      <c r="DA5" s="586"/>
      <c r="DB5" s="586"/>
      <c r="DC5" s="586"/>
      <c r="DD5" s="586"/>
      <c r="DE5" s="586"/>
      <c r="DF5" s="586"/>
      <c r="DG5" s="586"/>
      <c r="DH5" s="586"/>
      <c r="DI5" s="586"/>
      <c r="DJ5" s="586"/>
      <c r="DK5" s="586"/>
      <c r="DL5" s="586"/>
      <c r="DM5" s="586"/>
      <c r="DN5" s="586"/>
      <c r="DO5" s="586"/>
      <c r="DP5" s="586"/>
      <c r="DQ5" s="587"/>
      <c r="DR5" s="608" t="s">
        <v>18</v>
      </c>
      <c r="DS5" s="609"/>
      <c r="DT5" s="609"/>
      <c r="DU5" s="609"/>
      <c r="DV5" s="609"/>
      <c r="DW5" s="609"/>
      <c r="DX5" s="609"/>
      <c r="DY5" s="609"/>
      <c r="DZ5" s="609"/>
      <c r="EA5" s="609"/>
      <c r="EB5" s="609"/>
      <c r="EC5" s="609"/>
      <c r="ED5" s="609"/>
      <c r="EE5" s="609"/>
      <c r="EF5" s="605">
        <f>IF(入力シート!I7=0,"",入力シート!I7)</f>
        <v>117990</v>
      </c>
      <c r="EG5" s="605"/>
      <c r="EH5" s="605"/>
      <c r="EI5" s="605"/>
      <c r="EJ5" s="605"/>
      <c r="EK5" s="605"/>
      <c r="EL5" s="605"/>
      <c r="EM5" s="605"/>
      <c r="EN5" s="605"/>
      <c r="EO5" s="605"/>
      <c r="EP5" s="605"/>
      <c r="EQ5" s="605"/>
      <c r="ER5" s="605"/>
      <c r="ES5" s="605"/>
      <c r="ET5" s="605"/>
      <c r="EU5" s="605"/>
      <c r="EV5" s="605"/>
      <c r="EW5" s="605"/>
      <c r="EX5" s="605"/>
      <c r="EY5" s="605"/>
      <c r="EZ5" s="605"/>
      <c r="FA5" s="605"/>
      <c r="FB5" s="605"/>
      <c r="FC5" s="605"/>
      <c r="FD5" s="605"/>
      <c r="FE5" s="606"/>
      <c r="FF5" s="40"/>
    </row>
    <row r="6" spans="1:163" ht="11.25" customHeight="1" x14ac:dyDescent="0.15">
      <c r="A6" s="61"/>
      <c r="B6" s="53"/>
      <c r="C6" s="53"/>
      <c r="D6" s="70"/>
      <c r="E6" s="70"/>
      <c r="F6" s="70"/>
      <c r="G6" s="71"/>
      <c r="H6" s="560"/>
      <c r="I6" s="561"/>
      <c r="J6" s="561"/>
      <c r="K6" s="560"/>
      <c r="L6" s="561"/>
      <c r="M6" s="567"/>
      <c r="N6" s="560"/>
      <c r="O6" s="561"/>
      <c r="P6" s="561"/>
      <c r="Q6" s="560"/>
      <c r="R6" s="561"/>
      <c r="S6" s="570"/>
      <c r="T6" s="573"/>
      <c r="U6" s="561"/>
      <c r="V6" s="567"/>
      <c r="W6" s="560"/>
      <c r="X6" s="561"/>
      <c r="Y6" s="561"/>
      <c r="Z6" s="560"/>
      <c r="AA6" s="561"/>
      <c r="AB6" s="570"/>
      <c r="AC6" s="573"/>
      <c r="AD6" s="561"/>
      <c r="AE6" s="567"/>
      <c r="AF6" s="560"/>
      <c r="AG6" s="561"/>
      <c r="AH6" s="561"/>
      <c r="AI6" s="560"/>
      <c r="AJ6" s="561"/>
      <c r="AK6" s="570"/>
      <c r="AL6" s="573"/>
      <c r="AM6" s="561"/>
      <c r="AN6" s="567"/>
      <c r="AO6" s="72"/>
      <c r="AP6" s="53"/>
      <c r="AQ6" s="53"/>
      <c r="AR6" s="53"/>
      <c r="AS6" s="53"/>
      <c r="AT6" s="53"/>
      <c r="AU6" s="73"/>
      <c r="AV6" s="53"/>
      <c r="AW6" s="483" t="s">
        <v>124</v>
      </c>
      <c r="AX6" s="575"/>
      <c r="AY6" s="575"/>
      <c r="AZ6" s="575"/>
      <c r="BA6" s="583" t="str">
        <f>入力シート!C9</f>
        <v>大阪市住吉区住吉１丁目１－３－１０１号</v>
      </c>
      <c r="BB6" s="583"/>
      <c r="BC6" s="583"/>
      <c r="BD6" s="583"/>
      <c r="BE6" s="583"/>
      <c r="BF6" s="583"/>
      <c r="BG6" s="583"/>
      <c r="BH6" s="583"/>
      <c r="BI6" s="583"/>
      <c r="BJ6" s="583"/>
      <c r="BK6" s="583"/>
      <c r="BL6" s="583"/>
      <c r="BM6" s="583"/>
      <c r="BN6" s="584"/>
      <c r="BO6" s="584"/>
      <c r="BP6" s="584"/>
      <c r="BQ6" s="584"/>
      <c r="BR6" s="584"/>
      <c r="BS6" s="584"/>
      <c r="BT6" s="584"/>
      <c r="BU6" s="584"/>
      <c r="BV6" s="584"/>
      <c r="BW6" s="584"/>
      <c r="BX6" s="584"/>
      <c r="BY6" s="584"/>
      <c r="BZ6" s="584"/>
      <c r="CA6" s="584"/>
      <c r="CB6" s="584"/>
      <c r="CC6" s="584"/>
      <c r="CD6" s="584"/>
      <c r="CE6" s="584"/>
      <c r="CF6" s="584"/>
      <c r="CG6" s="584"/>
      <c r="CH6" s="584"/>
      <c r="CI6" s="584"/>
      <c r="CJ6" s="584"/>
      <c r="CK6" s="584"/>
      <c r="CL6" s="584"/>
      <c r="CM6" s="584"/>
      <c r="CN6" s="584"/>
      <c r="CO6" s="584"/>
      <c r="CP6" s="584"/>
      <c r="CQ6" s="584"/>
      <c r="CR6" s="584"/>
      <c r="CS6" s="584"/>
      <c r="CT6" s="584"/>
      <c r="CU6" s="584"/>
      <c r="CV6" s="584"/>
      <c r="CW6" s="584"/>
      <c r="CX6" s="584"/>
      <c r="CY6" s="584"/>
      <c r="CZ6" s="584"/>
      <c r="DA6" s="584"/>
      <c r="DB6" s="584"/>
      <c r="DC6" s="584"/>
      <c r="DD6" s="584"/>
      <c r="DE6" s="584"/>
      <c r="DF6" s="584"/>
      <c r="DG6" s="584"/>
      <c r="DH6" s="584"/>
      <c r="DI6" s="584"/>
      <c r="DJ6" s="584"/>
      <c r="DK6" s="584"/>
      <c r="DL6" s="584"/>
      <c r="DM6" s="584"/>
      <c r="DN6" s="584"/>
      <c r="DO6" s="584"/>
      <c r="DP6" s="584"/>
      <c r="DQ6" s="584"/>
      <c r="DR6" s="584"/>
      <c r="DS6" s="584"/>
      <c r="DT6" s="584"/>
      <c r="DU6" s="584"/>
      <c r="DV6" s="584"/>
      <c r="DW6" s="584"/>
      <c r="DX6" s="584"/>
      <c r="DY6" s="584"/>
      <c r="DZ6" s="584"/>
      <c r="EA6" s="584"/>
      <c r="EB6" s="584"/>
      <c r="EC6" s="584"/>
      <c r="ED6" s="584"/>
      <c r="EE6" s="584"/>
      <c r="EF6" s="584"/>
      <c r="EG6" s="584"/>
      <c r="EH6" s="584"/>
      <c r="EI6" s="584"/>
      <c r="EJ6" s="584"/>
      <c r="EK6" s="584"/>
      <c r="EL6" s="584"/>
      <c r="EM6" s="584"/>
      <c r="EN6" s="584"/>
      <c r="EO6" s="584"/>
      <c r="EP6" s="584"/>
      <c r="EQ6" s="584"/>
      <c r="ER6" s="584"/>
      <c r="ES6" s="584"/>
      <c r="ET6" s="584"/>
      <c r="EU6" s="584"/>
      <c r="EV6" s="584"/>
      <c r="EW6" s="584"/>
      <c r="EX6" s="584"/>
      <c r="EY6" s="584"/>
      <c r="EZ6" s="584"/>
      <c r="FA6" s="584"/>
      <c r="FB6" s="584"/>
      <c r="FC6" s="584"/>
      <c r="FD6" s="584"/>
      <c r="FE6" s="585"/>
      <c r="FF6" s="41"/>
    </row>
    <row r="7" spans="1:163" ht="11.25" customHeight="1" x14ac:dyDescent="0.15">
      <c r="A7" s="61"/>
      <c r="B7" s="53"/>
      <c r="C7" s="53"/>
      <c r="D7" s="70"/>
      <c r="E7" s="70"/>
      <c r="F7" s="70"/>
      <c r="G7" s="71"/>
      <c r="H7" s="562"/>
      <c r="I7" s="563"/>
      <c r="J7" s="564"/>
      <c r="K7" s="562"/>
      <c r="L7" s="564"/>
      <c r="M7" s="568"/>
      <c r="N7" s="562"/>
      <c r="O7" s="563"/>
      <c r="P7" s="564"/>
      <c r="Q7" s="562"/>
      <c r="R7" s="564"/>
      <c r="S7" s="571"/>
      <c r="T7" s="564"/>
      <c r="U7" s="563"/>
      <c r="V7" s="568"/>
      <c r="W7" s="562"/>
      <c r="X7" s="563"/>
      <c r="Y7" s="564"/>
      <c r="Z7" s="562"/>
      <c r="AA7" s="564"/>
      <c r="AB7" s="571"/>
      <c r="AC7" s="564"/>
      <c r="AD7" s="563"/>
      <c r="AE7" s="568"/>
      <c r="AF7" s="562"/>
      <c r="AG7" s="563"/>
      <c r="AH7" s="564"/>
      <c r="AI7" s="562"/>
      <c r="AJ7" s="564"/>
      <c r="AK7" s="571"/>
      <c r="AL7" s="564"/>
      <c r="AM7" s="563"/>
      <c r="AN7" s="568"/>
      <c r="AO7" s="72"/>
      <c r="AP7" s="53"/>
      <c r="AQ7" s="53"/>
      <c r="AR7" s="53"/>
      <c r="AS7" s="53"/>
      <c r="AT7" s="53"/>
      <c r="AU7" s="73"/>
      <c r="AV7" s="53"/>
      <c r="AW7" s="576"/>
      <c r="AX7" s="577"/>
      <c r="AY7" s="577"/>
      <c r="AZ7" s="577"/>
      <c r="BA7" s="586"/>
      <c r="BB7" s="586"/>
      <c r="BC7" s="586"/>
      <c r="BD7" s="586"/>
      <c r="BE7" s="586"/>
      <c r="BF7" s="586"/>
      <c r="BG7" s="586"/>
      <c r="BH7" s="586"/>
      <c r="BI7" s="586"/>
      <c r="BJ7" s="586"/>
      <c r="BK7" s="586"/>
      <c r="BL7" s="586"/>
      <c r="BM7" s="586"/>
      <c r="BN7" s="586"/>
      <c r="BO7" s="586"/>
      <c r="BP7" s="586"/>
      <c r="BQ7" s="586"/>
      <c r="BR7" s="586"/>
      <c r="BS7" s="586"/>
      <c r="BT7" s="586"/>
      <c r="BU7" s="586"/>
      <c r="BV7" s="586"/>
      <c r="BW7" s="586"/>
      <c r="BX7" s="586"/>
      <c r="BY7" s="586"/>
      <c r="BZ7" s="586"/>
      <c r="CA7" s="586"/>
      <c r="CB7" s="586"/>
      <c r="CC7" s="586"/>
      <c r="CD7" s="586"/>
      <c r="CE7" s="586"/>
      <c r="CF7" s="586"/>
      <c r="CG7" s="586"/>
      <c r="CH7" s="586"/>
      <c r="CI7" s="586"/>
      <c r="CJ7" s="586"/>
      <c r="CK7" s="586"/>
      <c r="CL7" s="586"/>
      <c r="CM7" s="586"/>
      <c r="CN7" s="586"/>
      <c r="CO7" s="586"/>
      <c r="CP7" s="586"/>
      <c r="CQ7" s="586"/>
      <c r="CR7" s="586"/>
      <c r="CS7" s="586"/>
      <c r="CT7" s="586"/>
      <c r="CU7" s="586"/>
      <c r="CV7" s="586"/>
      <c r="CW7" s="586"/>
      <c r="CX7" s="586"/>
      <c r="CY7" s="586"/>
      <c r="CZ7" s="586"/>
      <c r="DA7" s="586"/>
      <c r="DB7" s="586"/>
      <c r="DC7" s="586"/>
      <c r="DD7" s="586"/>
      <c r="DE7" s="586"/>
      <c r="DF7" s="586"/>
      <c r="DG7" s="586"/>
      <c r="DH7" s="586"/>
      <c r="DI7" s="586"/>
      <c r="DJ7" s="586"/>
      <c r="DK7" s="586"/>
      <c r="DL7" s="586"/>
      <c r="DM7" s="586"/>
      <c r="DN7" s="586"/>
      <c r="DO7" s="586"/>
      <c r="DP7" s="586"/>
      <c r="DQ7" s="586"/>
      <c r="DR7" s="586"/>
      <c r="DS7" s="586"/>
      <c r="DT7" s="586"/>
      <c r="DU7" s="586"/>
      <c r="DV7" s="586"/>
      <c r="DW7" s="586"/>
      <c r="DX7" s="586"/>
      <c r="DY7" s="586"/>
      <c r="DZ7" s="586"/>
      <c r="EA7" s="586"/>
      <c r="EB7" s="586"/>
      <c r="EC7" s="586"/>
      <c r="ED7" s="586"/>
      <c r="EE7" s="586"/>
      <c r="EF7" s="586"/>
      <c r="EG7" s="586"/>
      <c r="EH7" s="586"/>
      <c r="EI7" s="586"/>
      <c r="EJ7" s="586"/>
      <c r="EK7" s="586"/>
      <c r="EL7" s="586"/>
      <c r="EM7" s="586"/>
      <c r="EN7" s="586"/>
      <c r="EO7" s="586"/>
      <c r="EP7" s="586"/>
      <c r="EQ7" s="586"/>
      <c r="ER7" s="586"/>
      <c r="ES7" s="586"/>
      <c r="ET7" s="586"/>
      <c r="EU7" s="586"/>
      <c r="EV7" s="586"/>
      <c r="EW7" s="586"/>
      <c r="EX7" s="586"/>
      <c r="EY7" s="586"/>
      <c r="EZ7" s="586"/>
      <c r="FA7" s="586"/>
      <c r="FB7" s="586"/>
      <c r="FC7" s="586"/>
      <c r="FD7" s="586"/>
      <c r="FE7" s="587"/>
      <c r="FF7" s="41"/>
    </row>
    <row r="8" spans="1:163" ht="11.25" customHeight="1" x14ac:dyDescent="0.15">
      <c r="A8" s="61"/>
      <c r="B8" s="53"/>
      <c r="C8" s="53"/>
      <c r="D8" s="50"/>
      <c r="E8" s="50"/>
      <c r="F8" s="50"/>
      <c r="G8" s="74"/>
      <c r="H8" s="565"/>
      <c r="I8" s="566"/>
      <c r="J8" s="566"/>
      <c r="K8" s="565"/>
      <c r="L8" s="566"/>
      <c r="M8" s="569"/>
      <c r="N8" s="565"/>
      <c r="O8" s="566"/>
      <c r="P8" s="566"/>
      <c r="Q8" s="565"/>
      <c r="R8" s="566"/>
      <c r="S8" s="572"/>
      <c r="T8" s="566"/>
      <c r="U8" s="566"/>
      <c r="V8" s="569"/>
      <c r="W8" s="565"/>
      <c r="X8" s="566"/>
      <c r="Y8" s="566"/>
      <c r="Z8" s="565"/>
      <c r="AA8" s="566"/>
      <c r="AB8" s="572"/>
      <c r="AC8" s="566"/>
      <c r="AD8" s="566"/>
      <c r="AE8" s="569"/>
      <c r="AF8" s="565"/>
      <c r="AG8" s="566"/>
      <c r="AH8" s="566"/>
      <c r="AI8" s="565"/>
      <c r="AJ8" s="566"/>
      <c r="AK8" s="572"/>
      <c r="AL8" s="566"/>
      <c r="AM8" s="566"/>
      <c r="AN8" s="569"/>
      <c r="AO8" s="75"/>
      <c r="AP8" s="76" t="s">
        <v>19</v>
      </c>
      <c r="AQ8" s="54"/>
      <c r="AR8" s="53"/>
      <c r="AS8" s="53"/>
      <c r="AT8" s="53"/>
      <c r="AU8" s="73"/>
      <c r="AV8" s="53"/>
      <c r="AW8" s="483" t="s">
        <v>20</v>
      </c>
      <c r="AX8" s="575"/>
      <c r="AY8" s="575"/>
      <c r="AZ8" s="575"/>
      <c r="BA8" s="588">
        <f>入力シート!I9</f>
        <v>0</v>
      </c>
      <c r="BB8" s="588"/>
      <c r="BC8" s="588"/>
      <c r="BD8" s="588"/>
      <c r="BE8" s="588"/>
      <c r="BF8" s="588"/>
      <c r="BG8" s="588"/>
      <c r="BH8" s="588"/>
      <c r="BI8" s="588"/>
      <c r="BJ8" s="588"/>
      <c r="BK8" s="588"/>
      <c r="BL8" s="588"/>
      <c r="BM8" s="588"/>
      <c r="BN8" s="588"/>
      <c r="BO8" s="588"/>
      <c r="BP8" s="588"/>
      <c r="BQ8" s="588"/>
      <c r="BR8" s="588"/>
      <c r="BS8" s="588"/>
      <c r="BT8" s="588"/>
      <c r="BU8" s="588"/>
      <c r="BV8" s="588"/>
      <c r="BW8" s="588"/>
      <c r="BX8" s="588"/>
      <c r="BY8" s="588"/>
      <c r="BZ8" s="588"/>
      <c r="CA8" s="588"/>
      <c r="CB8" s="588"/>
      <c r="CC8" s="588"/>
      <c r="CD8" s="589"/>
      <c r="CE8" s="398" t="s">
        <v>21</v>
      </c>
      <c r="CF8" s="399"/>
      <c r="CG8" s="399"/>
      <c r="CH8" s="399"/>
      <c r="CI8" s="399"/>
      <c r="CJ8" s="399"/>
      <c r="CK8" s="399"/>
      <c r="CL8" s="399"/>
      <c r="CM8" s="399"/>
      <c r="CN8" s="399"/>
      <c r="CO8" s="399"/>
      <c r="CP8" s="399"/>
      <c r="CQ8" s="399"/>
      <c r="CR8" s="399"/>
      <c r="CS8" s="592" t="str">
        <f>入力シート!D12</f>
        <v>06-6673-5558</v>
      </c>
      <c r="CT8" s="592"/>
      <c r="CU8" s="592"/>
      <c r="CV8" s="592"/>
      <c r="CW8" s="592"/>
      <c r="CX8" s="592"/>
      <c r="CY8" s="592"/>
      <c r="CZ8" s="592"/>
      <c r="DA8" s="592"/>
      <c r="DB8" s="592"/>
      <c r="DC8" s="592"/>
      <c r="DD8" s="592"/>
      <c r="DE8" s="592"/>
      <c r="DF8" s="592"/>
      <c r="DG8" s="592"/>
      <c r="DH8" s="592"/>
      <c r="DI8" s="592"/>
      <c r="DJ8" s="592"/>
      <c r="DK8" s="592"/>
      <c r="DL8" s="592"/>
      <c r="DM8" s="592"/>
      <c r="DN8" s="592"/>
      <c r="DO8" s="592"/>
      <c r="DP8" s="592"/>
      <c r="DQ8" s="593"/>
      <c r="DR8" s="398" t="s">
        <v>22</v>
      </c>
      <c r="DS8" s="399"/>
      <c r="DT8" s="399"/>
      <c r="DU8" s="399"/>
      <c r="DV8" s="399"/>
      <c r="DW8" s="399"/>
      <c r="DX8" s="399"/>
      <c r="DY8" s="399"/>
      <c r="DZ8" s="399"/>
      <c r="EA8" s="399"/>
      <c r="EB8" s="399"/>
      <c r="EC8" s="399"/>
      <c r="ED8" s="399"/>
      <c r="EE8" s="399"/>
      <c r="EF8" s="592" t="str">
        <f>入力シート!D14</f>
        <v>06-6678-7527</v>
      </c>
      <c r="EG8" s="592"/>
      <c r="EH8" s="592"/>
      <c r="EI8" s="592"/>
      <c r="EJ8" s="592"/>
      <c r="EK8" s="592"/>
      <c r="EL8" s="592"/>
      <c r="EM8" s="592"/>
      <c r="EN8" s="592"/>
      <c r="EO8" s="592"/>
      <c r="EP8" s="592"/>
      <c r="EQ8" s="592"/>
      <c r="ER8" s="592"/>
      <c r="ES8" s="592"/>
      <c r="ET8" s="592"/>
      <c r="EU8" s="592"/>
      <c r="EV8" s="592"/>
      <c r="EW8" s="592"/>
      <c r="EX8" s="592"/>
      <c r="EY8" s="592"/>
      <c r="EZ8" s="592"/>
      <c r="FA8" s="592"/>
      <c r="FB8" s="592"/>
      <c r="FC8" s="592"/>
      <c r="FD8" s="592"/>
      <c r="FE8" s="593"/>
      <c r="FF8" s="42"/>
    </row>
    <row r="9" spans="1:163" ht="11.25" customHeight="1" x14ac:dyDescent="0.15">
      <c r="A9" s="61"/>
      <c r="B9" s="53"/>
      <c r="C9" s="53"/>
      <c r="D9" s="54"/>
      <c r="E9" s="54"/>
      <c r="F9" s="54"/>
      <c r="G9" s="54"/>
      <c r="H9" s="54"/>
      <c r="I9" s="556" t="s">
        <v>98</v>
      </c>
      <c r="J9" s="556"/>
      <c r="K9" s="556"/>
      <c r="L9" s="556"/>
      <c r="M9" s="556"/>
      <c r="N9" s="556"/>
      <c r="O9" s="556"/>
      <c r="P9" s="556"/>
      <c r="Q9" s="556"/>
      <c r="R9" s="558"/>
      <c r="S9" s="558"/>
      <c r="T9" s="558"/>
      <c r="U9" s="558"/>
      <c r="V9" s="558"/>
      <c r="W9" s="558"/>
      <c r="X9" s="558"/>
      <c r="Y9" s="558"/>
      <c r="Z9" s="558"/>
      <c r="AA9" s="558"/>
      <c r="AB9" s="558"/>
      <c r="AC9" s="558"/>
      <c r="AD9" s="558"/>
      <c r="AE9" s="558"/>
      <c r="AF9" s="558"/>
      <c r="AG9" s="556" t="s">
        <v>99</v>
      </c>
      <c r="AH9" s="52"/>
      <c r="AI9" s="52"/>
      <c r="AJ9" s="52"/>
      <c r="AK9" s="52"/>
      <c r="AL9" s="52"/>
      <c r="AM9" s="52"/>
      <c r="AN9" s="52"/>
      <c r="AO9" s="52"/>
      <c r="AP9" s="53"/>
      <c r="AQ9" s="53"/>
      <c r="AR9" s="53"/>
      <c r="AS9" s="53"/>
      <c r="AT9" s="53"/>
      <c r="AU9" s="73"/>
      <c r="AV9" s="53"/>
      <c r="AW9" s="576"/>
      <c r="AX9" s="577"/>
      <c r="AY9" s="577"/>
      <c r="AZ9" s="577"/>
      <c r="BA9" s="590"/>
      <c r="BB9" s="590"/>
      <c r="BC9" s="590"/>
      <c r="BD9" s="590"/>
      <c r="BE9" s="590"/>
      <c r="BF9" s="590"/>
      <c r="BG9" s="590"/>
      <c r="BH9" s="590"/>
      <c r="BI9" s="590"/>
      <c r="BJ9" s="590"/>
      <c r="BK9" s="590"/>
      <c r="BL9" s="590"/>
      <c r="BM9" s="590"/>
      <c r="BN9" s="590"/>
      <c r="BO9" s="590"/>
      <c r="BP9" s="590"/>
      <c r="BQ9" s="590"/>
      <c r="BR9" s="590"/>
      <c r="BS9" s="590"/>
      <c r="BT9" s="590"/>
      <c r="BU9" s="590"/>
      <c r="BV9" s="590"/>
      <c r="BW9" s="590"/>
      <c r="BX9" s="590"/>
      <c r="BY9" s="590"/>
      <c r="BZ9" s="590"/>
      <c r="CA9" s="590"/>
      <c r="CB9" s="590"/>
      <c r="CC9" s="590"/>
      <c r="CD9" s="591"/>
      <c r="CE9" s="400"/>
      <c r="CF9" s="401"/>
      <c r="CG9" s="401"/>
      <c r="CH9" s="401"/>
      <c r="CI9" s="401"/>
      <c r="CJ9" s="401"/>
      <c r="CK9" s="401"/>
      <c r="CL9" s="401"/>
      <c r="CM9" s="401"/>
      <c r="CN9" s="401"/>
      <c r="CO9" s="401"/>
      <c r="CP9" s="401"/>
      <c r="CQ9" s="401"/>
      <c r="CR9" s="401"/>
      <c r="CS9" s="594"/>
      <c r="CT9" s="594"/>
      <c r="CU9" s="594"/>
      <c r="CV9" s="594"/>
      <c r="CW9" s="594"/>
      <c r="CX9" s="594"/>
      <c r="CY9" s="594"/>
      <c r="CZ9" s="594"/>
      <c r="DA9" s="594"/>
      <c r="DB9" s="594"/>
      <c r="DC9" s="594"/>
      <c r="DD9" s="594"/>
      <c r="DE9" s="594"/>
      <c r="DF9" s="594"/>
      <c r="DG9" s="594"/>
      <c r="DH9" s="594"/>
      <c r="DI9" s="594"/>
      <c r="DJ9" s="594"/>
      <c r="DK9" s="594"/>
      <c r="DL9" s="594"/>
      <c r="DM9" s="594"/>
      <c r="DN9" s="594"/>
      <c r="DO9" s="594"/>
      <c r="DP9" s="594"/>
      <c r="DQ9" s="595"/>
      <c r="DR9" s="400"/>
      <c r="DS9" s="401"/>
      <c r="DT9" s="401"/>
      <c r="DU9" s="401"/>
      <c r="DV9" s="401"/>
      <c r="DW9" s="401"/>
      <c r="DX9" s="401"/>
      <c r="DY9" s="401"/>
      <c r="DZ9" s="401"/>
      <c r="EA9" s="401"/>
      <c r="EB9" s="401"/>
      <c r="EC9" s="401"/>
      <c r="ED9" s="401"/>
      <c r="EE9" s="401"/>
      <c r="EF9" s="594"/>
      <c r="EG9" s="594"/>
      <c r="EH9" s="594"/>
      <c r="EI9" s="594"/>
      <c r="EJ9" s="594"/>
      <c r="EK9" s="594"/>
      <c r="EL9" s="594"/>
      <c r="EM9" s="594"/>
      <c r="EN9" s="594"/>
      <c r="EO9" s="594"/>
      <c r="EP9" s="594"/>
      <c r="EQ9" s="594"/>
      <c r="ER9" s="594"/>
      <c r="ES9" s="594"/>
      <c r="ET9" s="594"/>
      <c r="EU9" s="594"/>
      <c r="EV9" s="594"/>
      <c r="EW9" s="594"/>
      <c r="EX9" s="594"/>
      <c r="EY9" s="594"/>
      <c r="EZ9" s="594"/>
      <c r="FA9" s="594"/>
      <c r="FB9" s="594"/>
      <c r="FC9" s="594"/>
      <c r="FD9" s="594"/>
      <c r="FE9" s="595"/>
      <c r="FF9" s="42"/>
    </row>
    <row r="10" spans="1:163" ht="4.5" customHeight="1" x14ac:dyDescent="0.15">
      <c r="A10" s="61"/>
      <c r="B10" s="53"/>
      <c r="C10" s="53"/>
      <c r="D10" s="54"/>
      <c r="E10" s="54"/>
      <c r="F10" s="54"/>
      <c r="G10" s="54"/>
      <c r="H10" s="54"/>
      <c r="I10" s="557"/>
      <c r="J10" s="557"/>
      <c r="K10" s="557"/>
      <c r="L10" s="557"/>
      <c r="M10" s="557"/>
      <c r="N10" s="557"/>
      <c r="O10" s="557"/>
      <c r="P10" s="557"/>
      <c r="Q10" s="557"/>
      <c r="R10" s="559"/>
      <c r="S10" s="559"/>
      <c r="T10" s="559"/>
      <c r="U10" s="559"/>
      <c r="V10" s="559"/>
      <c r="W10" s="559"/>
      <c r="X10" s="559"/>
      <c r="Y10" s="559"/>
      <c r="Z10" s="559"/>
      <c r="AA10" s="559"/>
      <c r="AB10" s="559"/>
      <c r="AC10" s="559"/>
      <c r="AD10" s="559"/>
      <c r="AE10" s="559"/>
      <c r="AF10" s="559"/>
      <c r="AG10" s="574"/>
      <c r="AH10" s="52"/>
      <c r="AI10" s="52"/>
      <c r="AJ10" s="52"/>
      <c r="AK10" s="52"/>
      <c r="AL10" s="52"/>
      <c r="AM10" s="52"/>
      <c r="AN10" s="52"/>
      <c r="AO10" s="52"/>
      <c r="AP10" s="53"/>
      <c r="AQ10" s="53"/>
      <c r="AR10" s="53"/>
      <c r="AS10" s="53"/>
      <c r="AT10" s="53"/>
      <c r="AU10" s="73"/>
      <c r="AV10" s="53"/>
      <c r="AW10" s="499" t="s">
        <v>23</v>
      </c>
      <c r="AX10" s="369" t="s">
        <v>24</v>
      </c>
      <c r="AY10" s="332"/>
      <c r="AZ10" s="370"/>
      <c r="BA10" s="370"/>
      <c r="BB10" s="370"/>
      <c r="BC10" s="370"/>
      <c r="BD10" s="370"/>
      <c r="BE10" s="370"/>
      <c r="BF10" s="370"/>
      <c r="BG10" s="370"/>
      <c r="BH10" s="370"/>
      <c r="BI10" s="370"/>
      <c r="BJ10" s="370"/>
      <c r="BK10" s="370"/>
      <c r="BL10" s="370"/>
      <c r="BM10" s="370"/>
      <c r="BN10" s="371"/>
      <c r="BO10" s="369" t="s">
        <v>25</v>
      </c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419"/>
      <c r="EN10" s="369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419"/>
      <c r="FF10" s="43"/>
    </row>
    <row r="11" spans="1:163" ht="10.5" customHeight="1" x14ac:dyDescent="0.15">
      <c r="A11" s="61"/>
      <c r="B11" s="66" t="s">
        <v>26</v>
      </c>
      <c r="C11" s="53"/>
      <c r="D11" s="53"/>
      <c r="E11" s="597"/>
      <c r="F11" s="597"/>
      <c r="G11" s="597"/>
      <c r="H11" s="597"/>
      <c r="I11" s="597"/>
      <c r="J11" s="597"/>
      <c r="K11" s="597"/>
      <c r="L11" s="597"/>
      <c r="M11" s="597"/>
      <c r="N11" s="597"/>
      <c r="O11" s="597"/>
      <c r="P11" s="597"/>
      <c r="Q11" s="597"/>
      <c r="R11" s="597"/>
      <c r="S11" s="597"/>
      <c r="T11" s="597"/>
      <c r="U11" s="597"/>
      <c r="V11" s="597"/>
      <c r="W11" s="597"/>
      <c r="X11" s="597"/>
      <c r="Y11" s="597"/>
      <c r="Z11" s="597"/>
      <c r="AA11" s="597"/>
      <c r="AB11" s="597"/>
      <c r="AC11" s="597"/>
      <c r="AD11" s="597"/>
      <c r="AE11" s="597"/>
      <c r="AF11" s="597"/>
      <c r="AG11" s="597"/>
      <c r="AH11" s="597"/>
      <c r="AI11" s="597"/>
      <c r="AJ11" s="597"/>
      <c r="AK11" s="597"/>
      <c r="AL11" s="597"/>
      <c r="AM11" s="597"/>
      <c r="AN11" s="597"/>
      <c r="AO11" s="597"/>
      <c r="AP11" s="303"/>
      <c r="AQ11" s="53"/>
      <c r="AR11" s="53"/>
      <c r="AS11" s="53"/>
      <c r="AT11" s="53"/>
      <c r="AU11" s="73"/>
      <c r="AV11" s="53"/>
      <c r="AW11" s="578"/>
      <c r="AX11" s="580"/>
      <c r="AY11" s="373"/>
      <c r="AZ11" s="373"/>
      <c r="BA11" s="373"/>
      <c r="BB11" s="373"/>
      <c r="BC11" s="373"/>
      <c r="BD11" s="373"/>
      <c r="BE11" s="373"/>
      <c r="BF11" s="373"/>
      <c r="BG11" s="373"/>
      <c r="BH11" s="373"/>
      <c r="BI11" s="373"/>
      <c r="BJ11" s="373"/>
      <c r="BK11" s="373"/>
      <c r="BL11" s="373"/>
      <c r="BM11" s="373"/>
      <c r="BN11" s="374"/>
      <c r="BO11" s="420"/>
      <c r="BP11" s="421"/>
      <c r="BQ11" s="421"/>
      <c r="BR11" s="421"/>
      <c r="BS11" s="421"/>
      <c r="BT11" s="421"/>
      <c r="BU11" s="421"/>
      <c r="BV11" s="421"/>
      <c r="BW11" s="421"/>
      <c r="BX11" s="421"/>
      <c r="BY11" s="421"/>
      <c r="BZ11" s="421"/>
      <c r="CA11" s="421"/>
      <c r="CB11" s="421"/>
      <c r="CC11" s="421"/>
      <c r="CD11" s="421"/>
      <c r="CE11" s="421"/>
      <c r="CF11" s="421"/>
      <c r="CG11" s="421"/>
      <c r="CH11" s="421"/>
      <c r="CI11" s="421"/>
      <c r="CJ11" s="421"/>
      <c r="CK11" s="421"/>
      <c r="CL11" s="421"/>
      <c r="CM11" s="421"/>
      <c r="CN11" s="421"/>
      <c r="CO11" s="421"/>
      <c r="CP11" s="421"/>
      <c r="CQ11" s="421"/>
      <c r="CR11" s="421"/>
      <c r="CS11" s="421"/>
      <c r="CT11" s="421"/>
      <c r="CU11" s="421"/>
      <c r="CV11" s="421"/>
      <c r="CW11" s="421"/>
      <c r="CX11" s="421"/>
      <c r="CY11" s="421"/>
      <c r="CZ11" s="421"/>
      <c r="DA11" s="421"/>
      <c r="DB11" s="421"/>
      <c r="DC11" s="421"/>
      <c r="DD11" s="421"/>
      <c r="DE11" s="421"/>
      <c r="DF11" s="421"/>
      <c r="DG11" s="421"/>
      <c r="DH11" s="421"/>
      <c r="DI11" s="421"/>
      <c r="DJ11" s="421"/>
      <c r="DK11" s="421"/>
      <c r="DL11" s="421"/>
      <c r="DM11" s="421"/>
      <c r="DN11" s="421"/>
      <c r="DO11" s="421"/>
      <c r="DP11" s="421"/>
      <c r="DQ11" s="421"/>
      <c r="DR11" s="421"/>
      <c r="DS11" s="421"/>
      <c r="DT11" s="421"/>
      <c r="DU11" s="421"/>
      <c r="DV11" s="421"/>
      <c r="DW11" s="421"/>
      <c r="DX11" s="421"/>
      <c r="DY11" s="421"/>
      <c r="DZ11" s="421"/>
      <c r="EA11" s="421"/>
      <c r="EB11" s="421"/>
      <c r="EC11" s="421"/>
      <c r="ED11" s="421"/>
      <c r="EE11" s="421"/>
      <c r="EF11" s="421"/>
      <c r="EG11" s="421"/>
      <c r="EH11" s="421"/>
      <c r="EI11" s="421"/>
      <c r="EJ11" s="421"/>
      <c r="EK11" s="421"/>
      <c r="EL11" s="421"/>
      <c r="EM11" s="422"/>
      <c r="EN11" s="420"/>
      <c r="EO11" s="421"/>
      <c r="EP11" s="421"/>
      <c r="EQ11" s="421"/>
      <c r="ER11" s="421"/>
      <c r="ES11" s="421"/>
      <c r="ET11" s="421"/>
      <c r="EU11" s="421"/>
      <c r="EV11" s="421"/>
      <c r="EW11" s="421"/>
      <c r="EX11" s="421"/>
      <c r="EY11" s="421"/>
      <c r="EZ11" s="421"/>
      <c r="FA11" s="421"/>
      <c r="FB11" s="421"/>
      <c r="FC11" s="421"/>
      <c r="FD11" s="421"/>
      <c r="FE11" s="422"/>
      <c r="FF11" s="44"/>
    </row>
    <row r="12" spans="1:163" ht="10.5" customHeight="1" x14ac:dyDescent="0.15">
      <c r="A12" s="61"/>
      <c r="B12" s="53"/>
      <c r="C12" s="53"/>
      <c r="D12" s="53"/>
      <c r="E12" s="597"/>
      <c r="F12" s="597"/>
      <c r="G12" s="597"/>
      <c r="H12" s="597"/>
      <c r="I12" s="597"/>
      <c r="J12" s="597"/>
      <c r="K12" s="597"/>
      <c r="L12" s="597"/>
      <c r="M12" s="597"/>
      <c r="N12" s="597"/>
      <c r="O12" s="597"/>
      <c r="P12" s="597"/>
      <c r="Q12" s="597"/>
      <c r="R12" s="597"/>
      <c r="S12" s="597"/>
      <c r="T12" s="597"/>
      <c r="U12" s="597"/>
      <c r="V12" s="597"/>
      <c r="W12" s="597"/>
      <c r="X12" s="597"/>
      <c r="Y12" s="597"/>
      <c r="Z12" s="597"/>
      <c r="AA12" s="597"/>
      <c r="AB12" s="597"/>
      <c r="AC12" s="597"/>
      <c r="AD12" s="597"/>
      <c r="AE12" s="597"/>
      <c r="AF12" s="597"/>
      <c r="AG12" s="597"/>
      <c r="AH12" s="597"/>
      <c r="AI12" s="597"/>
      <c r="AJ12" s="597"/>
      <c r="AK12" s="597"/>
      <c r="AL12" s="597"/>
      <c r="AM12" s="597"/>
      <c r="AN12" s="597"/>
      <c r="AO12" s="597"/>
      <c r="AP12" s="303"/>
      <c r="AQ12" s="582" t="s">
        <v>27</v>
      </c>
      <c r="AR12" s="497"/>
      <c r="AS12" s="53"/>
      <c r="AT12" s="53"/>
      <c r="AU12" s="73"/>
      <c r="AV12" s="53"/>
      <c r="AW12" s="578"/>
      <c r="AX12" s="423" t="str">
        <f>入力シート!D17</f>
        <v>地業工事</v>
      </c>
      <c r="AY12" s="424"/>
      <c r="AZ12" s="424"/>
      <c r="BA12" s="424"/>
      <c r="BB12" s="424"/>
      <c r="BC12" s="424"/>
      <c r="BD12" s="424"/>
      <c r="BE12" s="424"/>
      <c r="BF12" s="424"/>
      <c r="BG12" s="424"/>
      <c r="BH12" s="424"/>
      <c r="BI12" s="424"/>
      <c r="BJ12" s="424"/>
      <c r="BK12" s="424"/>
      <c r="BL12" s="424"/>
      <c r="BM12" s="424"/>
      <c r="BN12" s="425"/>
      <c r="BO12" s="423"/>
      <c r="BP12" s="424"/>
      <c r="BQ12" s="424"/>
      <c r="BR12" s="424"/>
      <c r="BS12" s="424"/>
      <c r="BT12" s="424"/>
      <c r="BU12" s="424"/>
      <c r="BV12" s="424"/>
      <c r="BW12" s="424"/>
      <c r="BX12" s="424"/>
      <c r="BY12" s="424"/>
      <c r="BZ12" s="424"/>
      <c r="CA12" s="424"/>
      <c r="CB12" s="424"/>
      <c r="CC12" s="424"/>
      <c r="CD12" s="424"/>
      <c r="CE12" s="424"/>
      <c r="CF12" s="424"/>
      <c r="CG12" s="424"/>
      <c r="CH12" s="424"/>
      <c r="CI12" s="424"/>
      <c r="CJ12" s="424"/>
      <c r="CK12" s="424"/>
      <c r="CL12" s="424"/>
      <c r="CM12" s="424"/>
      <c r="CN12" s="424"/>
      <c r="CO12" s="424"/>
      <c r="CP12" s="424"/>
      <c r="CQ12" s="424"/>
      <c r="CR12" s="424"/>
      <c r="CS12" s="424"/>
      <c r="CT12" s="424"/>
      <c r="CU12" s="424"/>
      <c r="CV12" s="424"/>
      <c r="CW12" s="424"/>
      <c r="CX12" s="424"/>
      <c r="CY12" s="424"/>
      <c r="CZ12" s="424"/>
      <c r="DA12" s="424"/>
      <c r="DB12" s="424"/>
      <c r="DC12" s="424"/>
      <c r="DD12" s="424"/>
      <c r="DE12" s="424"/>
      <c r="DF12" s="424"/>
      <c r="DG12" s="424"/>
      <c r="DH12" s="424"/>
      <c r="DI12" s="424"/>
      <c r="DJ12" s="424"/>
      <c r="DK12" s="424"/>
      <c r="DL12" s="424"/>
      <c r="DM12" s="424"/>
      <c r="DN12" s="424"/>
      <c r="DO12" s="424"/>
      <c r="DP12" s="424"/>
      <c r="DQ12" s="424"/>
      <c r="DR12" s="424"/>
      <c r="DS12" s="424"/>
      <c r="DT12" s="424"/>
      <c r="DU12" s="424"/>
      <c r="DV12" s="424"/>
      <c r="DW12" s="424"/>
      <c r="DX12" s="424"/>
      <c r="DY12" s="424"/>
      <c r="DZ12" s="424"/>
      <c r="EA12" s="424"/>
      <c r="EB12" s="424"/>
      <c r="EC12" s="424"/>
      <c r="ED12" s="424"/>
      <c r="EE12" s="424"/>
      <c r="EF12" s="424"/>
      <c r="EG12" s="424"/>
      <c r="EH12" s="424"/>
      <c r="EI12" s="424"/>
      <c r="EJ12" s="424"/>
      <c r="EK12" s="424"/>
      <c r="EL12" s="424"/>
      <c r="EM12" s="425"/>
      <c r="EN12" s="369" t="s">
        <v>28</v>
      </c>
      <c r="EO12" s="332"/>
      <c r="EP12" s="332"/>
      <c r="EQ12" s="332"/>
      <c r="ER12" s="332"/>
      <c r="ES12" s="332"/>
      <c r="ET12" s="332"/>
      <c r="EU12" s="332"/>
      <c r="EV12" s="332"/>
      <c r="EW12" s="332"/>
      <c r="EX12" s="332"/>
      <c r="EY12" s="332"/>
      <c r="EZ12" s="332"/>
      <c r="FA12" s="332"/>
      <c r="FB12" s="332"/>
      <c r="FC12" s="332"/>
      <c r="FD12" s="332"/>
      <c r="FE12" s="419"/>
      <c r="FF12" s="43"/>
    </row>
    <row r="13" spans="1:163" ht="10.5" customHeight="1" x14ac:dyDescent="0.15">
      <c r="A13" s="61"/>
      <c r="B13" s="66" t="s">
        <v>29</v>
      </c>
      <c r="C13" s="53"/>
      <c r="D13" s="53"/>
      <c r="E13" s="471"/>
      <c r="F13" s="471"/>
      <c r="G13" s="471"/>
      <c r="H13" s="471"/>
      <c r="I13" s="471"/>
      <c r="J13" s="471"/>
      <c r="K13" s="471"/>
      <c r="L13" s="471"/>
      <c r="M13" s="471"/>
      <c r="N13" s="471"/>
      <c r="O13" s="471"/>
      <c r="P13" s="471"/>
      <c r="Q13" s="471"/>
      <c r="R13" s="471"/>
      <c r="S13" s="471"/>
      <c r="T13" s="471"/>
      <c r="U13" s="471"/>
      <c r="V13" s="471"/>
      <c r="W13" s="471"/>
      <c r="X13" s="471"/>
      <c r="Y13" s="471"/>
      <c r="Z13" s="471"/>
      <c r="AA13" s="471"/>
      <c r="AB13" s="471"/>
      <c r="AC13" s="471"/>
      <c r="AD13" s="471"/>
      <c r="AE13" s="471"/>
      <c r="AF13" s="471"/>
      <c r="AG13" s="471"/>
      <c r="AH13" s="471"/>
      <c r="AI13" s="471"/>
      <c r="AJ13" s="471"/>
      <c r="AK13" s="471"/>
      <c r="AL13" s="471"/>
      <c r="AM13" s="471"/>
      <c r="AN13" s="471"/>
      <c r="AO13" s="471"/>
      <c r="AP13" s="53"/>
      <c r="AQ13" s="497"/>
      <c r="AR13" s="497"/>
      <c r="AS13" s="53"/>
      <c r="AT13" s="53"/>
      <c r="AU13" s="73"/>
      <c r="AV13" s="53"/>
      <c r="AW13" s="578"/>
      <c r="AX13" s="426"/>
      <c r="AY13" s="427"/>
      <c r="AZ13" s="427"/>
      <c r="BA13" s="427"/>
      <c r="BB13" s="427"/>
      <c r="BC13" s="427"/>
      <c r="BD13" s="427"/>
      <c r="BE13" s="427"/>
      <c r="BF13" s="427"/>
      <c r="BG13" s="427"/>
      <c r="BH13" s="427"/>
      <c r="BI13" s="427"/>
      <c r="BJ13" s="427"/>
      <c r="BK13" s="427"/>
      <c r="BL13" s="427"/>
      <c r="BM13" s="427"/>
      <c r="BN13" s="428"/>
      <c r="BO13" s="426"/>
      <c r="BP13" s="427"/>
      <c r="BQ13" s="427"/>
      <c r="BR13" s="427"/>
      <c r="BS13" s="427"/>
      <c r="BT13" s="427"/>
      <c r="BU13" s="427"/>
      <c r="BV13" s="427"/>
      <c r="BW13" s="427"/>
      <c r="BX13" s="427"/>
      <c r="BY13" s="427"/>
      <c r="BZ13" s="427"/>
      <c r="CA13" s="427"/>
      <c r="CB13" s="427"/>
      <c r="CC13" s="427"/>
      <c r="CD13" s="427"/>
      <c r="CE13" s="427"/>
      <c r="CF13" s="427"/>
      <c r="CG13" s="427"/>
      <c r="CH13" s="427"/>
      <c r="CI13" s="427"/>
      <c r="CJ13" s="427"/>
      <c r="CK13" s="427"/>
      <c r="CL13" s="427"/>
      <c r="CM13" s="427"/>
      <c r="CN13" s="427"/>
      <c r="CO13" s="427"/>
      <c r="CP13" s="427"/>
      <c r="CQ13" s="427"/>
      <c r="CR13" s="427"/>
      <c r="CS13" s="427"/>
      <c r="CT13" s="427"/>
      <c r="CU13" s="427"/>
      <c r="CV13" s="427"/>
      <c r="CW13" s="427"/>
      <c r="CX13" s="427"/>
      <c r="CY13" s="427"/>
      <c r="CZ13" s="427"/>
      <c r="DA13" s="427"/>
      <c r="DB13" s="427"/>
      <c r="DC13" s="427"/>
      <c r="DD13" s="427"/>
      <c r="DE13" s="427"/>
      <c r="DF13" s="427"/>
      <c r="DG13" s="427"/>
      <c r="DH13" s="427"/>
      <c r="DI13" s="427"/>
      <c r="DJ13" s="427"/>
      <c r="DK13" s="427"/>
      <c r="DL13" s="427"/>
      <c r="DM13" s="427"/>
      <c r="DN13" s="427"/>
      <c r="DO13" s="427"/>
      <c r="DP13" s="427"/>
      <c r="DQ13" s="427"/>
      <c r="DR13" s="427"/>
      <c r="DS13" s="427"/>
      <c r="DT13" s="427"/>
      <c r="DU13" s="427"/>
      <c r="DV13" s="427"/>
      <c r="DW13" s="427"/>
      <c r="DX13" s="427"/>
      <c r="DY13" s="427"/>
      <c r="DZ13" s="427"/>
      <c r="EA13" s="427"/>
      <c r="EB13" s="427"/>
      <c r="EC13" s="427"/>
      <c r="ED13" s="427"/>
      <c r="EE13" s="427"/>
      <c r="EF13" s="427"/>
      <c r="EG13" s="427"/>
      <c r="EH13" s="427"/>
      <c r="EI13" s="427"/>
      <c r="EJ13" s="427"/>
      <c r="EK13" s="427"/>
      <c r="EL13" s="427"/>
      <c r="EM13" s="428"/>
      <c r="EN13" s="420"/>
      <c r="EO13" s="421"/>
      <c r="EP13" s="421"/>
      <c r="EQ13" s="421"/>
      <c r="ER13" s="421"/>
      <c r="ES13" s="421"/>
      <c r="ET13" s="421"/>
      <c r="EU13" s="421"/>
      <c r="EV13" s="421"/>
      <c r="EW13" s="421"/>
      <c r="EX13" s="421"/>
      <c r="EY13" s="421"/>
      <c r="EZ13" s="421"/>
      <c r="FA13" s="421"/>
      <c r="FB13" s="421"/>
      <c r="FC13" s="421"/>
      <c r="FD13" s="421"/>
      <c r="FE13" s="422"/>
      <c r="FF13" s="44"/>
    </row>
    <row r="14" spans="1:163" ht="10.5" customHeight="1" x14ac:dyDescent="0.15">
      <c r="A14" s="61"/>
      <c r="B14" s="54"/>
      <c r="C14" s="53"/>
      <c r="D14" s="53"/>
      <c r="E14" s="471"/>
      <c r="F14" s="471"/>
      <c r="G14" s="471"/>
      <c r="H14" s="471"/>
      <c r="I14" s="471"/>
      <c r="J14" s="471"/>
      <c r="K14" s="471"/>
      <c r="L14" s="471"/>
      <c r="M14" s="471"/>
      <c r="N14" s="471"/>
      <c r="O14" s="471"/>
      <c r="P14" s="471"/>
      <c r="Q14" s="471"/>
      <c r="R14" s="471"/>
      <c r="S14" s="471"/>
      <c r="T14" s="471"/>
      <c r="U14" s="471"/>
      <c r="V14" s="471"/>
      <c r="W14" s="471"/>
      <c r="X14" s="471"/>
      <c r="Y14" s="471"/>
      <c r="Z14" s="471"/>
      <c r="AA14" s="471"/>
      <c r="AB14" s="471"/>
      <c r="AC14" s="471"/>
      <c r="AD14" s="471"/>
      <c r="AE14" s="471"/>
      <c r="AF14" s="471"/>
      <c r="AG14" s="471"/>
      <c r="AH14" s="471"/>
      <c r="AI14" s="471"/>
      <c r="AJ14" s="471"/>
      <c r="AK14" s="471"/>
      <c r="AL14" s="471"/>
      <c r="AM14" s="471"/>
      <c r="AN14" s="471"/>
      <c r="AO14" s="471"/>
      <c r="AP14" s="53"/>
      <c r="AQ14" s="54"/>
      <c r="AR14" s="53"/>
      <c r="AS14" s="53"/>
      <c r="AT14" s="53"/>
      <c r="AU14" s="73"/>
      <c r="AV14" s="53"/>
      <c r="AW14" s="578"/>
      <c r="AX14" s="423" t="str">
        <f>入力シート!D18</f>
        <v>PC工事</v>
      </c>
      <c r="AY14" s="424"/>
      <c r="AZ14" s="424"/>
      <c r="BA14" s="424"/>
      <c r="BB14" s="424"/>
      <c r="BC14" s="424"/>
      <c r="BD14" s="424"/>
      <c r="BE14" s="424"/>
      <c r="BF14" s="424"/>
      <c r="BG14" s="424"/>
      <c r="BH14" s="424"/>
      <c r="BI14" s="424"/>
      <c r="BJ14" s="424"/>
      <c r="BK14" s="424"/>
      <c r="BL14" s="424"/>
      <c r="BM14" s="424"/>
      <c r="BN14" s="425"/>
      <c r="BO14" s="423"/>
      <c r="BP14" s="424"/>
      <c r="BQ14" s="424"/>
      <c r="BR14" s="424"/>
      <c r="BS14" s="424"/>
      <c r="BT14" s="424"/>
      <c r="BU14" s="424"/>
      <c r="BV14" s="424"/>
      <c r="BW14" s="424"/>
      <c r="BX14" s="424"/>
      <c r="BY14" s="424"/>
      <c r="BZ14" s="424"/>
      <c r="CA14" s="424"/>
      <c r="CB14" s="424"/>
      <c r="CC14" s="424"/>
      <c r="CD14" s="424"/>
      <c r="CE14" s="424"/>
      <c r="CF14" s="424"/>
      <c r="CG14" s="424"/>
      <c r="CH14" s="424"/>
      <c r="CI14" s="424"/>
      <c r="CJ14" s="424"/>
      <c r="CK14" s="424"/>
      <c r="CL14" s="424"/>
      <c r="CM14" s="424"/>
      <c r="CN14" s="424"/>
      <c r="CO14" s="424"/>
      <c r="CP14" s="424"/>
      <c r="CQ14" s="424"/>
      <c r="CR14" s="424"/>
      <c r="CS14" s="424"/>
      <c r="CT14" s="424"/>
      <c r="CU14" s="424"/>
      <c r="CV14" s="424"/>
      <c r="CW14" s="424"/>
      <c r="CX14" s="424"/>
      <c r="CY14" s="424"/>
      <c r="CZ14" s="424"/>
      <c r="DA14" s="424"/>
      <c r="DB14" s="424"/>
      <c r="DC14" s="424"/>
      <c r="DD14" s="424"/>
      <c r="DE14" s="424"/>
      <c r="DF14" s="424"/>
      <c r="DG14" s="424"/>
      <c r="DH14" s="424"/>
      <c r="DI14" s="424"/>
      <c r="DJ14" s="424"/>
      <c r="DK14" s="424"/>
      <c r="DL14" s="424"/>
      <c r="DM14" s="424"/>
      <c r="DN14" s="424"/>
      <c r="DO14" s="424"/>
      <c r="DP14" s="424"/>
      <c r="DQ14" s="424"/>
      <c r="DR14" s="424"/>
      <c r="DS14" s="424"/>
      <c r="DT14" s="424"/>
      <c r="DU14" s="424"/>
      <c r="DV14" s="424"/>
      <c r="DW14" s="424"/>
      <c r="DX14" s="424"/>
      <c r="DY14" s="424"/>
      <c r="DZ14" s="424"/>
      <c r="EA14" s="424"/>
      <c r="EB14" s="424"/>
      <c r="EC14" s="424"/>
      <c r="ED14" s="424"/>
      <c r="EE14" s="424"/>
      <c r="EF14" s="424"/>
      <c r="EG14" s="424"/>
      <c r="EH14" s="424"/>
      <c r="EI14" s="424"/>
      <c r="EJ14" s="424"/>
      <c r="EK14" s="424"/>
      <c r="EL14" s="424"/>
      <c r="EM14" s="425"/>
      <c r="EN14" s="369" t="s">
        <v>28</v>
      </c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419"/>
      <c r="FF14" s="43"/>
    </row>
    <row r="15" spans="1:163" ht="10.5" customHeight="1" x14ac:dyDescent="0.15">
      <c r="A15" s="61"/>
      <c r="B15" s="66" t="s">
        <v>30</v>
      </c>
      <c r="C15" s="53"/>
      <c r="D15" s="53"/>
      <c r="E15" s="596"/>
      <c r="F15" s="596"/>
      <c r="G15" s="596"/>
      <c r="H15" s="596"/>
      <c r="I15" s="596"/>
      <c r="J15" s="596"/>
      <c r="K15" s="596"/>
      <c r="L15" s="596"/>
      <c r="M15" s="596"/>
      <c r="N15" s="596"/>
      <c r="O15" s="596"/>
      <c r="P15" s="596"/>
      <c r="Q15" s="596"/>
      <c r="R15" s="596"/>
      <c r="S15" s="596"/>
      <c r="T15" s="596"/>
      <c r="U15" s="596"/>
      <c r="V15" s="596"/>
      <c r="W15" s="596"/>
      <c r="X15" s="596"/>
      <c r="Y15" s="596"/>
      <c r="Z15" s="596"/>
      <c r="AA15" s="596"/>
      <c r="AB15" s="596"/>
      <c r="AC15" s="596"/>
      <c r="AD15" s="596"/>
      <c r="AE15" s="596"/>
      <c r="AF15" s="596"/>
      <c r="AG15" s="596"/>
      <c r="AH15" s="596"/>
      <c r="AI15" s="596"/>
      <c r="AJ15" s="596"/>
      <c r="AK15" s="596"/>
      <c r="AL15" s="596"/>
      <c r="AM15" s="596"/>
      <c r="AN15" s="596"/>
      <c r="AO15" s="596"/>
      <c r="AP15" s="53"/>
      <c r="AQ15" s="53"/>
      <c r="AR15" s="53"/>
      <c r="AS15" s="53"/>
      <c r="AT15" s="53"/>
      <c r="AU15" s="73"/>
      <c r="AV15" s="53"/>
      <c r="AW15" s="578"/>
      <c r="AX15" s="426"/>
      <c r="AY15" s="427"/>
      <c r="AZ15" s="427"/>
      <c r="BA15" s="427"/>
      <c r="BB15" s="427"/>
      <c r="BC15" s="427"/>
      <c r="BD15" s="427"/>
      <c r="BE15" s="427"/>
      <c r="BF15" s="427"/>
      <c r="BG15" s="427"/>
      <c r="BH15" s="427"/>
      <c r="BI15" s="427"/>
      <c r="BJ15" s="427"/>
      <c r="BK15" s="427"/>
      <c r="BL15" s="427"/>
      <c r="BM15" s="427"/>
      <c r="BN15" s="428"/>
      <c r="BO15" s="426"/>
      <c r="BP15" s="427"/>
      <c r="BQ15" s="427"/>
      <c r="BR15" s="427"/>
      <c r="BS15" s="427"/>
      <c r="BT15" s="427"/>
      <c r="BU15" s="427"/>
      <c r="BV15" s="427"/>
      <c r="BW15" s="427"/>
      <c r="BX15" s="427"/>
      <c r="BY15" s="427"/>
      <c r="BZ15" s="427"/>
      <c r="CA15" s="427"/>
      <c r="CB15" s="427"/>
      <c r="CC15" s="427"/>
      <c r="CD15" s="427"/>
      <c r="CE15" s="427"/>
      <c r="CF15" s="427"/>
      <c r="CG15" s="427"/>
      <c r="CH15" s="427"/>
      <c r="CI15" s="427"/>
      <c r="CJ15" s="427"/>
      <c r="CK15" s="427"/>
      <c r="CL15" s="427"/>
      <c r="CM15" s="427"/>
      <c r="CN15" s="427"/>
      <c r="CO15" s="427"/>
      <c r="CP15" s="427"/>
      <c r="CQ15" s="427"/>
      <c r="CR15" s="427"/>
      <c r="CS15" s="427"/>
      <c r="CT15" s="427"/>
      <c r="CU15" s="427"/>
      <c r="CV15" s="427"/>
      <c r="CW15" s="427"/>
      <c r="CX15" s="427"/>
      <c r="CY15" s="427"/>
      <c r="CZ15" s="427"/>
      <c r="DA15" s="427"/>
      <c r="DB15" s="427"/>
      <c r="DC15" s="427"/>
      <c r="DD15" s="427"/>
      <c r="DE15" s="427"/>
      <c r="DF15" s="427"/>
      <c r="DG15" s="427"/>
      <c r="DH15" s="427"/>
      <c r="DI15" s="427"/>
      <c r="DJ15" s="427"/>
      <c r="DK15" s="427"/>
      <c r="DL15" s="427"/>
      <c r="DM15" s="427"/>
      <c r="DN15" s="427"/>
      <c r="DO15" s="427"/>
      <c r="DP15" s="427"/>
      <c r="DQ15" s="427"/>
      <c r="DR15" s="427"/>
      <c r="DS15" s="427"/>
      <c r="DT15" s="427"/>
      <c r="DU15" s="427"/>
      <c r="DV15" s="427"/>
      <c r="DW15" s="427"/>
      <c r="DX15" s="427"/>
      <c r="DY15" s="427"/>
      <c r="DZ15" s="427"/>
      <c r="EA15" s="427"/>
      <c r="EB15" s="427"/>
      <c r="EC15" s="427"/>
      <c r="ED15" s="427"/>
      <c r="EE15" s="427"/>
      <c r="EF15" s="427"/>
      <c r="EG15" s="427"/>
      <c r="EH15" s="427"/>
      <c r="EI15" s="427"/>
      <c r="EJ15" s="427"/>
      <c r="EK15" s="427"/>
      <c r="EL15" s="427"/>
      <c r="EM15" s="428"/>
      <c r="EN15" s="420"/>
      <c r="EO15" s="421"/>
      <c r="EP15" s="421"/>
      <c r="EQ15" s="421"/>
      <c r="ER15" s="421"/>
      <c r="ES15" s="421"/>
      <c r="ET15" s="421"/>
      <c r="EU15" s="421"/>
      <c r="EV15" s="421"/>
      <c r="EW15" s="421"/>
      <c r="EX15" s="421"/>
      <c r="EY15" s="421"/>
      <c r="EZ15" s="421"/>
      <c r="FA15" s="421"/>
      <c r="FB15" s="421"/>
      <c r="FC15" s="421"/>
      <c r="FD15" s="421"/>
      <c r="FE15" s="422"/>
      <c r="FF15" s="44"/>
    </row>
    <row r="16" spans="1:163" ht="10.5" customHeight="1" x14ac:dyDescent="0.15">
      <c r="A16" s="61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178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68"/>
      <c r="AR16" s="68"/>
      <c r="AS16" s="68"/>
      <c r="AT16" s="68"/>
      <c r="AU16" s="69"/>
      <c r="AV16" s="68"/>
      <c r="AW16" s="578"/>
      <c r="AX16" s="423" t="str">
        <f>入力シート!D19</f>
        <v>仕上塗材工事</v>
      </c>
      <c r="AY16" s="424"/>
      <c r="AZ16" s="424"/>
      <c r="BA16" s="424"/>
      <c r="BB16" s="424"/>
      <c r="BC16" s="424"/>
      <c r="BD16" s="424"/>
      <c r="BE16" s="424"/>
      <c r="BF16" s="424"/>
      <c r="BG16" s="424"/>
      <c r="BH16" s="424"/>
      <c r="BI16" s="424"/>
      <c r="BJ16" s="424"/>
      <c r="BK16" s="424"/>
      <c r="BL16" s="424"/>
      <c r="BM16" s="424"/>
      <c r="BN16" s="425"/>
      <c r="BO16" s="423"/>
      <c r="BP16" s="424"/>
      <c r="BQ16" s="424"/>
      <c r="BR16" s="424"/>
      <c r="BS16" s="424"/>
      <c r="BT16" s="424"/>
      <c r="BU16" s="424"/>
      <c r="BV16" s="424"/>
      <c r="BW16" s="424"/>
      <c r="BX16" s="424"/>
      <c r="BY16" s="424"/>
      <c r="BZ16" s="424"/>
      <c r="CA16" s="424"/>
      <c r="CB16" s="424"/>
      <c r="CC16" s="424"/>
      <c r="CD16" s="424"/>
      <c r="CE16" s="424"/>
      <c r="CF16" s="424"/>
      <c r="CG16" s="424"/>
      <c r="CH16" s="424"/>
      <c r="CI16" s="424"/>
      <c r="CJ16" s="424"/>
      <c r="CK16" s="424"/>
      <c r="CL16" s="424"/>
      <c r="CM16" s="424"/>
      <c r="CN16" s="424"/>
      <c r="CO16" s="424"/>
      <c r="CP16" s="424"/>
      <c r="CQ16" s="424"/>
      <c r="CR16" s="424"/>
      <c r="CS16" s="424"/>
      <c r="CT16" s="424"/>
      <c r="CU16" s="424"/>
      <c r="CV16" s="424"/>
      <c r="CW16" s="424"/>
      <c r="CX16" s="424"/>
      <c r="CY16" s="424"/>
      <c r="CZ16" s="424"/>
      <c r="DA16" s="424"/>
      <c r="DB16" s="424"/>
      <c r="DC16" s="424"/>
      <c r="DD16" s="424"/>
      <c r="DE16" s="424"/>
      <c r="DF16" s="424"/>
      <c r="DG16" s="424"/>
      <c r="DH16" s="424"/>
      <c r="DI16" s="424"/>
      <c r="DJ16" s="424"/>
      <c r="DK16" s="424"/>
      <c r="DL16" s="424"/>
      <c r="DM16" s="424"/>
      <c r="DN16" s="424"/>
      <c r="DO16" s="424"/>
      <c r="DP16" s="424"/>
      <c r="DQ16" s="424"/>
      <c r="DR16" s="424"/>
      <c r="DS16" s="424"/>
      <c r="DT16" s="424"/>
      <c r="DU16" s="424"/>
      <c r="DV16" s="424"/>
      <c r="DW16" s="424"/>
      <c r="DX16" s="424"/>
      <c r="DY16" s="424"/>
      <c r="DZ16" s="424"/>
      <c r="EA16" s="424"/>
      <c r="EB16" s="424"/>
      <c r="EC16" s="424"/>
      <c r="ED16" s="424"/>
      <c r="EE16" s="424"/>
      <c r="EF16" s="424"/>
      <c r="EG16" s="424"/>
      <c r="EH16" s="424"/>
      <c r="EI16" s="424"/>
      <c r="EJ16" s="424"/>
      <c r="EK16" s="424"/>
      <c r="EL16" s="424"/>
      <c r="EM16" s="425"/>
      <c r="EN16" s="369" t="s">
        <v>28</v>
      </c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419"/>
      <c r="FF16" s="43"/>
    </row>
    <row r="17" spans="1:162" ht="10.5" customHeight="1" x14ac:dyDescent="0.15">
      <c r="A17" s="61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98" t="s">
        <v>31</v>
      </c>
      <c r="AG17" s="598"/>
      <c r="AH17" s="598"/>
      <c r="AI17" s="598"/>
      <c r="AJ17" s="598"/>
      <c r="AK17" s="598"/>
      <c r="AL17" s="598"/>
      <c r="AM17" s="598"/>
      <c r="AN17" s="598"/>
      <c r="AO17" s="598"/>
      <c r="AP17" s="598"/>
      <c r="AQ17" s="598"/>
      <c r="AR17" s="598"/>
      <c r="AS17" s="598"/>
      <c r="AT17" s="598"/>
      <c r="AU17" s="599"/>
      <c r="AV17" s="53"/>
      <c r="AW17" s="578"/>
      <c r="AX17" s="426"/>
      <c r="AY17" s="427"/>
      <c r="AZ17" s="427"/>
      <c r="BA17" s="427"/>
      <c r="BB17" s="427"/>
      <c r="BC17" s="427"/>
      <c r="BD17" s="427"/>
      <c r="BE17" s="427"/>
      <c r="BF17" s="427"/>
      <c r="BG17" s="427"/>
      <c r="BH17" s="427"/>
      <c r="BI17" s="427"/>
      <c r="BJ17" s="427"/>
      <c r="BK17" s="427"/>
      <c r="BL17" s="427"/>
      <c r="BM17" s="427"/>
      <c r="BN17" s="428"/>
      <c r="BO17" s="426"/>
      <c r="BP17" s="427"/>
      <c r="BQ17" s="427"/>
      <c r="BR17" s="427"/>
      <c r="BS17" s="427"/>
      <c r="BT17" s="427"/>
      <c r="BU17" s="427"/>
      <c r="BV17" s="427"/>
      <c r="BW17" s="427"/>
      <c r="BX17" s="427"/>
      <c r="BY17" s="427"/>
      <c r="BZ17" s="427"/>
      <c r="CA17" s="427"/>
      <c r="CB17" s="427"/>
      <c r="CC17" s="427"/>
      <c r="CD17" s="427"/>
      <c r="CE17" s="427"/>
      <c r="CF17" s="427"/>
      <c r="CG17" s="427"/>
      <c r="CH17" s="427"/>
      <c r="CI17" s="427"/>
      <c r="CJ17" s="427"/>
      <c r="CK17" s="427"/>
      <c r="CL17" s="427"/>
      <c r="CM17" s="427"/>
      <c r="CN17" s="427"/>
      <c r="CO17" s="427"/>
      <c r="CP17" s="427"/>
      <c r="CQ17" s="427"/>
      <c r="CR17" s="427"/>
      <c r="CS17" s="427"/>
      <c r="CT17" s="427"/>
      <c r="CU17" s="427"/>
      <c r="CV17" s="427"/>
      <c r="CW17" s="427"/>
      <c r="CX17" s="427"/>
      <c r="CY17" s="427"/>
      <c r="CZ17" s="427"/>
      <c r="DA17" s="427"/>
      <c r="DB17" s="427"/>
      <c r="DC17" s="427"/>
      <c r="DD17" s="427"/>
      <c r="DE17" s="427"/>
      <c r="DF17" s="427"/>
      <c r="DG17" s="427"/>
      <c r="DH17" s="427"/>
      <c r="DI17" s="427"/>
      <c r="DJ17" s="427"/>
      <c r="DK17" s="427"/>
      <c r="DL17" s="427"/>
      <c r="DM17" s="427"/>
      <c r="DN17" s="427"/>
      <c r="DO17" s="427"/>
      <c r="DP17" s="427"/>
      <c r="DQ17" s="427"/>
      <c r="DR17" s="427"/>
      <c r="DS17" s="427"/>
      <c r="DT17" s="427"/>
      <c r="DU17" s="427"/>
      <c r="DV17" s="427"/>
      <c r="DW17" s="427"/>
      <c r="DX17" s="427"/>
      <c r="DY17" s="427"/>
      <c r="DZ17" s="427"/>
      <c r="EA17" s="427"/>
      <c r="EB17" s="427"/>
      <c r="EC17" s="427"/>
      <c r="ED17" s="427"/>
      <c r="EE17" s="427"/>
      <c r="EF17" s="427"/>
      <c r="EG17" s="427"/>
      <c r="EH17" s="427"/>
      <c r="EI17" s="427"/>
      <c r="EJ17" s="427"/>
      <c r="EK17" s="427"/>
      <c r="EL17" s="427"/>
      <c r="EM17" s="428"/>
      <c r="EN17" s="420"/>
      <c r="EO17" s="421"/>
      <c r="EP17" s="421"/>
      <c r="EQ17" s="421"/>
      <c r="ER17" s="421"/>
      <c r="ES17" s="421"/>
      <c r="ET17" s="421"/>
      <c r="EU17" s="421"/>
      <c r="EV17" s="421"/>
      <c r="EW17" s="421"/>
      <c r="EX17" s="421"/>
      <c r="EY17" s="421"/>
      <c r="EZ17" s="421"/>
      <c r="FA17" s="421"/>
      <c r="FB17" s="421"/>
      <c r="FC17" s="421"/>
      <c r="FD17" s="421"/>
      <c r="FE17" s="422"/>
      <c r="FF17" s="44"/>
    </row>
    <row r="18" spans="1:162" ht="10.5" customHeight="1" x14ac:dyDescent="0.15">
      <c r="A18" s="61"/>
      <c r="B18" s="539" t="s">
        <v>32</v>
      </c>
      <c r="C18" s="539"/>
      <c r="D18" s="539"/>
      <c r="E18" s="539"/>
      <c r="F18" s="539"/>
      <c r="G18" s="539"/>
      <c r="H18" s="78"/>
      <c r="I18" s="78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439" t="s">
        <v>33</v>
      </c>
      <c r="W18" s="439"/>
      <c r="X18" s="402"/>
      <c r="Y18" s="541"/>
      <c r="Z18" s="542" t="s">
        <v>34</v>
      </c>
      <c r="AA18" s="542"/>
      <c r="AB18" s="543"/>
      <c r="AC18" s="544"/>
      <c r="AD18" s="497"/>
      <c r="AE18" s="497"/>
      <c r="AF18" s="54"/>
      <c r="AG18" s="542" t="s">
        <v>35</v>
      </c>
      <c r="AH18" s="497"/>
      <c r="AI18" s="497"/>
      <c r="AJ18" s="497"/>
      <c r="AK18" s="497"/>
      <c r="AL18" s="497"/>
      <c r="AM18" s="497"/>
      <c r="AN18" s="497"/>
      <c r="AO18" s="497"/>
      <c r="AP18" s="497"/>
      <c r="AQ18" s="497"/>
      <c r="AR18" s="497"/>
      <c r="AS18" s="497"/>
      <c r="AT18" s="497"/>
      <c r="AU18" s="545"/>
      <c r="AV18" s="50"/>
      <c r="AW18" s="578"/>
      <c r="AX18" s="423" t="str">
        <f>入力シート!D20</f>
        <v>土木工事</v>
      </c>
      <c r="AY18" s="424"/>
      <c r="AZ18" s="424"/>
      <c r="BA18" s="424"/>
      <c r="BB18" s="424"/>
      <c r="BC18" s="424"/>
      <c r="BD18" s="424"/>
      <c r="BE18" s="424"/>
      <c r="BF18" s="424"/>
      <c r="BG18" s="424"/>
      <c r="BH18" s="424"/>
      <c r="BI18" s="424"/>
      <c r="BJ18" s="424"/>
      <c r="BK18" s="424"/>
      <c r="BL18" s="424"/>
      <c r="BM18" s="424"/>
      <c r="BN18" s="425"/>
      <c r="BO18" s="423"/>
      <c r="BP18" s="424"/>
      <c r="BQ18" s="424"/>
      <c r="BR18" s="424"/>
      <c r="BS18" s="424"/>
      <c r="BT18" s="424"/>
      <c r="BU18" s="424"/>
      <c r="BV18" s="424"/>
      <c r="BW18" s="424"/>
      <c r="BX18" s="424"/>
      <c r="BY18" s="424"/>
      <c r="BZ18" s="424"/>
      <c r="CA18" s="424"/>
      <c r="CB18" s="424"/>
      <c r="CC18" s="424"/>
      <c r="CD18" s="424"/>
      <c r="CE18" s="424"/>
      <c r="CF18" s="424"/>
      <c r="CG18" s="424"/>
      <c r="CH18" s="424"/>
      <c r="CI18" s="424"/>
      <c r="CJ18" s="424"/>
      <c r="CK18" s="424"/>
      <c r="CL18" s="424"/>
      <c r="CM18" s="424"/>
      <c r="CN18" s="424"/>
      <c r="CO18" s="424"/>
      <c r="CP18" s="424"/>
      <c r="CQ18" s="424"/>
      <c r="CR18" s="424"/>
      <c r="CS18" s="424"/>
      <c r="CT18" s="424"/>
      <c r="CU18" s="424"/>
      <c r="CV18" s="424"/>
      <c r="CW18" s="424"/>
      <c r="CX18" s="424"/>
      <c r="CY18" s="424"/>
      <c r="CZ18" s="424"/>
      <c r="DA18" s="424"/>
      <c r="DB18" s="424"/>
      <c r="DC18" s="424"/>
      <c r="DD18" s="424"/>
      <c r="DE18" s="424"/>
      <c r="DF18" s="424"/>
      <c r="DG18" s="424"/>
      <c r="DH18" s="424"/>
      <c r="DI18" s="424"/>
      <c r="DJ18" s="424"/>
      <c r="DK18" s="424"/>
      <c r="DL18" s="424"/>
      <c r="DM18" s="424"/>
      <c r="DN18" s="424"/>
      <c r="DO18" s="424"/>
      <c r="DP18" s="424"/>
      <c r="DQ18" s="424"/>
      <c r="DR18" s="424"/>
      <c r="DS18" s="424"/>
      <c r="DT18" s="424"/>
      <c r="DU18" s="424"/>
      <c r="DV18" s="424"/>
      <c r="DW18" s="424"/>
      <c r="DX18" s="424"/>
      <c r="DY18" s="424"/>
      <c r="DZ18" s="424"/>
      <c r="EA18" s="424"/>
      <c r="EB18" s="424"/>
      <c r="EC18" s="424"/>
      <c r="ED18" s="424"/>
      <c r="EE18" s="424"/>
      <c r="EF18" s="424"/>
      <c r="EG18" s="424"/>
      <c r="EH18" s="424"/>
      <c r="EI18" s="424"/>
      <c r="EJ18" s="424"/>
      <c r="EK18" s="424"/>
      <c r="EL18" s="424"/>
      <c r="EM18" s="425"/>
      <c r="EN18" s="369" t="s">
        <v>28</v>
      </c>
      <c r="EO18" s="332"/>
      <c r="EP18" s="332"/>
      <c r="EQ18" s="332"/>
      <c r="ER18" s="332"/>
      <c r="ES18" s="332"/>
      <c r="ET18" s="332"/>
      <c r="EU18" s="332"/>
      <c r="EV18" s="332"/>
      <c r="EW18" s="332"/>
      <c r="EX18" s="332"/>
      <c r="EY18" s="332"/>
      <c r="EZ18" s="332"/>
      <c r="FA18" s="332"/>
      <c r="FB18" s="332"/>
      <c r="FC18" s="332"/>
      <c r="FD18" s="332"/>
      <c r="FE18" s="419"/>
      <c r="FF18" s="43"/>
    </row>
    <row r="19" spans="1:162" ht="10.5" customHeight="1" x14ac:dyDescent="0.15">
      <c r="A19" s="61"/>
      <c r="B19" s="540"/>
      <c r="C19" s="540"/>
      <c r="D19" s="540"/>
      <c r="E19" s="540"/>
      <c r="F19" s="540"/>
      <c r="G19" s="539"/>
      <c r="H19" s="78"/>
      <c r="I19" s="78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402"/>
      <c r="W19" s="402"/>
      <c r="X19" s="402"/>
      <c r="Y19" s="541"/>
      <c r="Z19" s="543"/>
      <c r="AA19" s="543"/>
      <c r="AB19" s="543"/>
      <c r="AC19" s="544"/>
      <c r="AD19" s="497"/>
      <c r="AE19" s="497"/>
      <c r="AF19" s="54"/>
      <c r="AG19" s="497"/>
      <c r="AH19" s="497"/>
      <c r="AI19" s="497"/>
      <c r="AJ19" s="497"/>
      <c r="AK19" s="497"/>
      <c r="AL19" s="497"/>
      <c r="AM19" s="497"/>
      <c r="AN19" s="497"/>
      <c r="AO19" s="497"/>
      <c r="AP19" s="497"/>
      <c r="AQ19" s="497"/>
      <c r="AR19" s="497"/>
      <c r="AS19" s="497"/>
      <c r="AT19" s="497"/>
      <c r="AU19" s="545"/>
      <c r="AV19" s="50"/>
      <c r="AW19" s="578"/>
      <c r="AX19" s="426"/>
      <c r="AY19" s="427"/>
      <c r="AZ19" s="427"/>
      <c r="BA19" s="427"/>
      <c r="BB19" s="427"/>
      <c r="BC19" s="427"/>
      <c r="BD19" s="427"/>
      <c r="BE19" s="427"/>
      <c r="BF19" s="427"/>
      <c r="BG19" s="427"/>
      <c r="BH19" s="427"/>
      <c r="BI19" s="427"/>
      <c r="BJ19" s="427"/>
      <c r="BK19" s="427"/>
      <c r="BL19" s="427"/>
      <c r="BM19" s="427"/>
      <c r="BN19" s="428"/>
      <c r="BO19" s="426"/>
      <c r="BP19" s="427"/>
      <c r="BQ19" s="427"/>
      <c r="BR19" s="427"/>
      <c r="BS19" s="427"/>
      <c r="BT19" s="427"/>
      <c r="BU19" s="427"/>
      <c r="BV19" s="427"/>
      <c r="BW19" s="427"/>
      <c r="BX19" s="427"/>
      <c r="BY19" s="427"/>
      <c r="BZ19" s="427"/>
      <c r="CA19" s="427"/>
      <c r="CB19" s="427"/>
      <c r="CC19" s="427"/>
      <c r="CD19" s="427"/>
      <c r="CE19" s="427"/>
      <c r="CF19" s="427"/>
      <c r="CG19" s="427"/>
      <c r="CH19" s="427"/>
      <c r="CI19" s="427"/>
      <c r="CJ19" s="427"/>
      <c r="CK19" s="427"/>
      <c r="CL19" s="427"/>
      <c r="CM19" s="427"/>
      <c r="CN19" s="427"/>
      <c r="CO19" s="427"/>
      <c r="CP19" s="427"/>
      <c r="CQ19" s="427"/>
      <c r="CR19" s="427"/>
      <c r="CS19" s="427"/>
      <c r="CT19" s="427"/>
      <c r="CU19" s="427"/>
      <c r="CV19" s="427"/>
      <c r="CW19" s="427"/>
      <c r="CX19" s="427"/>
      <c r="CY19" s="427"/>
      <c r="CZ19" s="427"/>
      <c r="DA19" s="427"/>
      <c r="DB19" s="427"/>
      <c r="DC19" s="427"/>
      <c r="DD19" s="427"/>
      <c r="DE19" s="427"/>
      <c r="DF19" s="427"/>
      <c r="DG19" s="427"/>
      <c r="DH19" s="427"/>
      <c r="DI19" s="427"/>
      <c r="DJ19" s="427"/>
      <c r="DK19" s="427"/>
      <c r="DL19" s="427"/>
      <c r="DM19" s="427"/>
      <c r="DN19" s="427"/>
      <c r="DO19" s="427"/>
      <c r="DP19" s="427"/>
      <c r="DQ19" s="427"/>
      <c r="DR19" s="427"/>
      <c r="DS19" s="427"/>
      <c r="DT19" s="427"/>
      <c r="DU19" s="427"/>
      <c r="DV19" s="427"/>
      <c r="DW19" s="427"/>
      <c r="DX19" s="427"/>
      <c r="DY19" s="427"/>
      <c r="DZ19" s="427"/>
      <c r="EA19" s="427"/>
      <c r="EB19" s="427"/>
      <c r="EC19" s="427"/>
      <c r="ED19" s="427"/>
      <c r="EE19" s="427"/>
      <c r="EF19" s="427"/>
      <c r="EG19" s="427"/>
      <c r="EH19" s="427"/>
      <c r="EI19" s="427"/>
      <c r="EJ19" s="427"/>
      <c r="EK19" s="427"/>
      <c r="EL19" s="427"/>
      <c r="EM19" s="428"/>
      <c r="EN19" s="420"/>
      <c r="EO19" s="421"/>
      <c r="EP19" s="421"/>
      <c r="EQ19" s="421"/>
      <c r="ER19" s="421"/>
      <c r="ES19" s="421"/>
      <c r="ET19" s="421"/>
      <c r="EU19" s="421"/>
      <c r="EV19" s="421"/>
      <c r="EW19" s="421"/>
      <c r="EX19" s="421"/>
      <c r="EY19" s="421"/>
      <c r="EZ19" s="421"/>
      <c r="FA19" s="421"/>
      <c r="FB19" s="421"/>
      <c r="FC19" s="421"/>
      <c r="FD19" s="421"/>
      <c r="FE19" s="422"/>
      <c r="FF19" s="44"/>
    </row>
    <row r="20" spans="1:162" ht="10.5" customHeight="1" x14ac:dyDescent="0.15">
      <c r="A20" s="61"/>
      <c r="B20" s="548"/>
      <c r="C20" s="550"/>
      <c r="D20" s="550"/>
      <c r="E20" s="550"/>
      <c r="F20" s="550"/>
      <c r="G20" s="552"/>
      <c r="H20" s="5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439" t="s">
        <v>36</v>
      </c>
      <c r="W20" s="439"/>
      <c r="X20" s="402"/>
      <c r="Y20" s="541"/>
      <c r="Z20" s="542" t="s">
        <v>37</v>
      </c>
      <c r="AA20" s="542"/>
      <c r="AB20" s="402"/>
      <c r="AC20" s="541"/>
      <c r="AD20" s="497"/>
      <c r="AE20" s="497"/>
      <c r="AF20" s="54"/>
      <c r="AG20" s="54"/>
      <c r="AH20" s="55"/>
      <c r="AI20" s="55"/>
      <c r="AJ20" s="542" t="s">
        <v>38</v>
      </c>
      <c r="AK20" s="542"/>
      <c r="AL20" s="494"/>
      <c r="AM20" s="494"/>
      <c r="AN20" s="494"/>
      <c r="AO20" s="494"/>
      <c r="AP20" s="494"/>
      <c r="AQ20" s="494"/>
      <c r="AR20" s="494"/>
      <c r="AS20" s="494"/>
      <c r="AT20" s="494"/>
      <c r="AU20" s="545"/>
      <c r="AV20" s="50"/>
      <c r="AW20" s="578"/>
      <c r="AX20" s="423" t="str">
        <f>入力シート!D21</f>
        <v>耐震改修工事</v>
      </c>
      <c r="AY20" s="424"/>
      <c r="AZ20" s="424"/>
      <c r="BA20" s="424"/>
      <c r="BB20" s="424"/>
      <c r="BC20" s="424"/>
      <c r="BD20" s="424"/>
      <c r="BE20" s="424"/>
      <c r="BF20" s="424"/>
      <c r="BG20" s="424"/>
      <c r="BH20" s="424"/>
      <c r="BI20" s="424"/>
      <c r="BJ20" s="424"/>
      <c r="BK20" s="424"/>
      <c r="BL20" s="424"/>
      <c r="BM20" s="424"/>
      <c r="BN20" s="425"/>
      <c r="BO20" s="423"/>
      <c r="BP20" s="424"/>
      <c r="BQ20" s="424"/>
      <c r="BR20" s="424"/>
      <c r="BS20" s="424"/>
      <c r="BT20" s="424"/>
      <c r="BU20" s="424"/>
      <c r="BV20" s="424"/>
      <c r="BW20" s="424"/>
      <c r="BX20" s="424"/>
      <c r="BY20" s="424"/>
      <c r="BZ20" s="424"/>
      <c r="CA20" s="424"/>
      <c r="CB20" s="424"/>
      <c r="CC20" s="424"/>
      <c r="CD20" s="424"/>
      <c r="CE20" s="424"/>
      <c r="CF20" s="424"/>
      <c r="CG20" s="424"/>
      <c r="CH20" s="424"/>
      <c r="CI20" s="424"/>
      <c r="CJ20" s="424"/>
      <c r="CK20" s="424"/>
      <c r="CL20" s="424"/>
      <c r="CM20" s="424"/>
      <c r="CN20" s="424"/>
      <c r="CO20" s="424"/>
      <c r="CP20" s="424"/>
      <c r="CQ20" s="424"/>
      <c r="CR20" s="424"/>
      <c r="CS20" s="424"/>
      <c r="CT20" s="424"/>
      <c r="CU20" s="424"/>
      <c r="CV20" s="424"/>
      <c r="CW20" s="424"/>
      <c r="CX20" s="424"/>
      <c r="CY20" s="424"/>
      <c r="CZ20" s="424"/>
      <c r="DA20" s="424"/>
      <c r="DB20" s="424"/>
      <c r="DC20" s="424"/>
      <c r="DD20" s="424"/>
      <c r="DE20" s="424"/>
      <c r="DF20" s="424"/>
      <c r="DG20" s="424"/>
      <c r="DH20" s="424"/>
      <c r="DI20" s="424"/>
      <c r="DJ20" s="424"/>
      <c r="DK20" s="424"/>
      <c r="DL20" s="424"/>
      <c r="DM20" s="424"/>
      <c r="DN20" s="424"/>
      <c r="DO20" s="424"/>
      <c r="DP20" s="424"/>
      <c r="DQ20" s="424"/>
      <c r="DR20" s="424"/>
      <c r="DS20" s="424"/>
      <c r="DT20" s="424"/>
      <c r="DU20" s="424"/>
      <c r="DV20" s="424"/>
      <c r="DW20" s="424"/>
      <c r="DX20" s="424"/>
      <c r="DY20" s="424"/>
      <c r="DZ20" s="424"/>
      <c r="EA20" s="424"/>
      <c r="EB20" s="424"/>
      <c r="EC20" s="424"/>
      <c r="ED20" s="424"/>
      <c r="EE20" s="424"/>
      <c r="EF20" s="424"/>
      <c r="EG20" s="424"/>
      <c r="EH20" s="424"/>
      <c r="EI20" s="424"/>
      <c r="EJ20" s="424"/>
      <c r="EK20" s="424"/>
      <c r="EL20" s="424"/>
      <c r="EM20" s="425"/>
      <c r="EN20" s="369" t="s">
        <v>28</v>
      </c>
      <c r="EO20" s="332"/>
      <c r="EP20" s="332"/>
      <c r="EQ20" s="332"/>
      <c r="ER20" s="332"/>
      <c r="ES20" s="332"/>
      <c r="ET20" s="332"/>
      <c r="EU20" s="332"/>
      <c r="EV20" s="332"/>
      <c r="EW20" s="332"/>
      <c r="EX20" s="332"/>
      <c r="EY20" s="332"/>
      <c r="EZ20" s="332"/>
      <c r="FA20" s="332"/>
      <c r="FB20" s="332"/>
      <c r="FC20" s="332"/>
      <c r="FD20" s="332"/>
      <c r="FE20" s="419"/>
      <c r="FF20" s="43"/>
    </row>
    <row r="21" spans="1:162" ht="10.5" customHeight="1" thickBot="1" x14ac:dyDescent="0.2">
      <c r="A21" s="80"/>
      <c r="B21" s="549"/>
      <c r="C21" s="551"/>
      <c r="D21" s="551"/>
      <c r="E21" s="551"/>
      <c r="F21" s="551"/>
      <c r="G21" s="554"/>
      <c r="H21" s="555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546"/>
      <c r="W21" s="546"/>
      <c r="X21" s="546"/>
      <c r="Y21" s="546"/>
      <c r="Z21" s="546"/>
      <c r="AA21" s="546"/>
      <c r="AB21" s="546"/>
      <c r="AC21" s="546"/>
      <c r="AD21" s="547"/>
      <c r="AE21" s="547"/>
      <c r="AF21" s="63"/>
      <c r="AG21" s="63"/>
      <c r="AH21" s="81"/>
      <c r="AI21" s="81"/>
      <c r="AJ21" s="547"/>
      <c r="AK21" s="547"/>
      <c r="AL21" s="547"/>
      <c r="AM21" s="547"/>
      <c r="AN21" s="547"/>
      <c r="AO21" s="547"/>
      <c r="AP21" s="547"/>
      <c r="AQ21" s="547"/>
      <c r="AR21" s="547"/>
      <c r="AS21" s="547"/>
      <c r="AT21" s="547"/>
      <c r="AU21" s="581"/>
      <c r="AV21" s="50"/>
      <c r="AW21" s="579"/>
      <c r="AX21" s="426"/>
      <c r="AY21" s="427"/>
      <c r="AZ21" s="427"/>
      <c r="BA21" s="427"/>
      <c r="BB21" s="427"/>
      <c r="BC21" s="427"/>
      <c r="BD21" s="427"/>
      <c r="BE21" s="427"/>
      <c r="BF21" s="427"/>
      <c r="BG21" s="427"/>
      <c r="BH21" s="427"/>
      <c r="BI21" s="427"/>
      <c r="BJ21" s="427"/>
      <c r="BK21" s="427"/>
      <c r="BL21" s="427"/>
      <c r="BM21" s="427"/>
      <c r="BN21" s="428"/>
      <c r="BO21" s="426"/>
      <c r="BP21" s="427"/>
      <c r="BQ21" s="427"/>
      <c r="BR21" s="427"/>
      <c r="BS21" s="427"/>
      <c r="BT21" s="427"/>
      <c r="BU21" s="427"/>
      <c r="BV21" s="427"/>
      <c r="BW21" s="427"/>
      <c r="BX21" s="427"/>
      <c r="BY21" s="427"/>
      <c r="BZ21" s="427"/>
      <c r="CA21" s="427"/>
      <c r="CB21" s="427"/>
      <c r="CC21" s="427"/>
      <c r="CD21" s="427"/>
      <c r="CE21" s="427"/>
      <c r="CF21" s="427"/>
      <c r="CG21" s="427"/>
      <c r="CH21" s="427"/>
      <c r="CI21" s="427"/>
      <c r="CJ21" s="427"/>
      <c r="CK21" s="427"/>
      <c r="CL21" s="427"/>
      <c r="CM21" s="427"/>
      <c r="CN21" s="427"/>
      <c r="CO21" s="427"/>
      <c r="CP21" s="427"/>
      <c r="CQ21" s="427"/>
      <c r="CR21" s="427"/>
      <c r="CS21" s="427"/>
      <c r="CT21" s="427"/>
      <c r="CU21" s="427"/>
      <c r="CV21" s="427"/>
      <c r="CW21" s="427"/>
      <c r="CX21" s="427"/>
      <c r="CY21" s="427"/>
      <c r="CZ21" s="427"/>
      <c r="DA21" s="427"/>
      <c r="DB21" s="427"/>
      <c r="DC21" s="427"/>
      <c r="DD21" s="427"/>
      <c r="DE21" s="427"/>
      <c r="DF21" s="427"/>
      <c r="DG21" s="427"/>
      <c r="DH21" s="427"/>
      <c r="DI21" s="427"/>
      <c r="DJ21" s="427"/>
      <c r="DK21" s="427"/>
      <c r="DL21" s="427"/>
      <c r="DM21" s="427"/>
      <c r="DN21" s="427"/>
      <c r="DO21" s="427"/>
      <c r="DP21" s="427"/>
      <c r="DQ21" s="427"/>
      <c r="DR21" s="427"/>
      <c r="DS21" s="427"/>
      <c r="DT21" s="427"/>
      <c r="DU21" s="427"/>
      <c r="DV21" s="427"/>
      <c r="DW21" s="427"/>
      <c r="DX21" s="427"/>
      <c r="DY21" s="427"/>
      <c r="DZ21" s="427"/>
      <c r="EA21" s="427"/>
      <c r="EB21" s="427"/>
      <c r="EC21" s="427"/>
      <c r="ED21" s="427"/>
      <c r="EE21" s="427"/>
      <c r="EF21" s="427"/>
      <c r="EG21" s="427"/>
      <c r="EH21" s="427"/>
      <c r="EI21" s="427"/>
      <c r="EJ21" s="427"/>
      <c r="EK21" s="427"/>
      <c r="EL21" s="427"/>
      <c r="EM21" s="428"/>
      <c r="EN21" s="420"/>
      <c r="EO21" s="421"/>
      <c r="EP21" s="421"/>
      <c r="EQ21" s="421"/>
      <c r="ER21" s="421"/>
      <c r="ES21" s="421"/>
      <c r="ET21" s="421"/>
      <c r="EU21" s="421"/>
      <c r="EV21" s="421"/>
      <c r="EW21" s="421"/>
      <c r="EX21" s="421"/>
      <c r="EY21" s="421"/>
      <c r="EZ21" s="421"/>
      <c r="FA21" s="421"/>
      <c r="FB21" s="421"/>
      <c r="FC21" s="421"/>
      <c r="FD21" s="421"/>
      <c r="FE21" s="422"/>
      <c r="FF21" s="44"/>
    </row>
    <row r="22" spans="1:162" ht="3" customHeight="1" thickTop="1" x14ac:dyDescent="0.15">
      <c r="A22" s="70"/>
      <c r="B22" s="82"/>
      <c r="C22" s="83"/>
      <c r="D22" s="83"/>
      <c r="E22" s="83"/>
      <c r="F22" s="83"/>
      <c r="G22" s="83"/>
      <c r="H22" s="83"/>
      <c r="I22" s="83"/>
      <c r="J22" s="83"/>
      <c r="K22" s="55"/>
      <c r="L22" s="70"/>
      <c r="M22" s="70"/>
      <c r="N22" s="82"/>
      <c r="O22" s="82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4"/>
      <c r="AD22" s="84"/>
      <c r="AE22" s="50"/>
      <c r="AF22" s="50"/>
      <c r="AG22" s="50"/>
      <c r="AH22" s="82"/>
      <c r="AI22" s="82"/>
      <c r="AJ22" s="83"/>
      <c r="AK22" s="83"/>
      <c r="AL22" s="83"/>
      <c r="AM22" s="83"/>
      <c r="AN22" s="83"/>
      <c r="AO22" s="83"/>
      <c r="AP22" s="50"/>
      <c r="AQ22" s="50"/>
      <c r="AR22" s="50"/>
      <c r="AS22" s="50"/>
      <c r="AT22" s="50"/>
      <c r="AU22" s="50"/>
      <c r="AV22" s="50"/>
      <c r="AW22" s="85"/>
      <c r="AX22" s="86"/>
      <c r="AY22" s="86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8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86"/>
      <c r="FF22" s="43"/>
    </row>
    <row r="23" spans="1:162" ht="18.75" customHeight="1" x14ac:dyDescent="0.15">
      <c r="A23" s="532" t="s">
        <v>39</v>
      </c>
      <c r="B23" s="533"/>
      <c r="C23" s="533"/>
      <c r="D23" s="533"/>
      <c r="E23" s="533"/>
      <c r="F23" s="533"/>
      <c r="G23" s="533"/>
      <c r="H23" s="533"/>
      <c r="I23" s="533"/>
      <c r="J23" s="534"/>
      <c r="K23" s="538"/>
      <c r="L23" s="370"/>
      <c r="M23" s="370"/>
      <c r="N23" s="370"/>
      <c r="O23" s="385"/>
      <c r="P23" s="385"/>
      <c r="Q23" s="370"/>
      <c r="R23" s="370"/>
      <c r="S23" s="370"/>
      <c r="T23" s="370"/>
      <c r="U23" s="370"/>
      <c r="V23" s="370"/>
      <c r="W23" s="370"/>
      <c r="X23" s="370"/>
      <c r="Y23" s="370"/>
      <c r="Z23" s="370"/>
      <c r="AA23" s="370"/>
      <c r="AB23" s="371"/>
      <c r="AC23" s="50"/>
      <c r="AD23" s="50"/>
      <c r="AE23" s="50"/>
      <c r="AF23" s="89" t="s">
        <v>40</v>
      </c>
      <c r="AG23" s="50"/>
      <c r="AH23" s="79"/>
      <c r="AI23" s="79"/>
      <c r="AJ23" s="55"/>
      <c r="AK23" s="55"/>
      <c r="AL23" s="55"/>
      <c r="AM23" s="55"/>
      <c r="AN23" s="55"/>
      <c r="AO23" s="55"/>
      <c r="AP23" s="50"/>
      <c r="AQ23" s="50"/>
      <c r="AR23" s="50"/>
      <c r="AS23" s="50"/>
      <c r="AT23" s="50"/>
      <c r="AU23" s="50"/>
      <c r="AV23" s="50"/>
      <c r="AW23" s="85"/>
      <c r="AX23" s="86"/>
      <c r="AY23" s="86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8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86"/>
      <c r="FF23" s="45"/>
    </row>
    <row r="24" spans="1:162" ht="3.75" customHeight="1" x14ac:dyDescent="0.15">
      <c r="A24" s="535"/>
      <c r="B24" s="536"/>
      <c r="C24" s="536"/>
      <c r="D24" s="536"/>
      <c r="E24" s="536"/>
      <c r="F24" s="536"/>
      <c r="G24" s="536"/>
      <c r="H24" s="536"/>
      <c r="I24" s="536"/>
      <c r="J24" s="537"/>
      <c r="K24" s="90"/>
      <c r="L24" s="91"/>
      <c r="M24" s="91"/>
      <c r="N24" s="91"/>
      <c r="O24" s="92"/>
      <c r="P24" s="77"/>
      <c r="Q24" s="92"/>
      <c r="R24" s="92"/>
      <c r="S24" s="92"/>
      <c r="T24" s="92"/>
      <c r="U24" s="92"/>
      <c r="V24" s="77"/>
      <c r="W24" s="92"/>
      <c r="X24" s="92"/>
      <c r="Y24" s="92"/>
      <c r="Z24" s="92"/>
      <c r="AA24" s="92"/>
      <c r="AB24" s="93"/>
      <c r="AC24" s="50"/>
      <c r="AD24" s="50"/>
      <c r="AE24" s="70"/>
      <c r="AF24" s="70"/>
      <c r="AG24" s="70"/>
      <c r="AH24" s="55"/>
      <c r="AI24" s="55"/>
      <c r="AJ24" s="55"/>
      <c r="AK24" s="55"/>
      <c r="AL24" s="55"/>
      <c r="AM24" s="55"/>
      <c r="AN24" s="55"/>
      <c r="AO24" s="55"/>
      <c r="AP24" s="70"/>
      <c r="AQ24" s="54"/>
      <c r="AR24" s="369" t="s">
        <v>41</v>
      </c>
      <c r="AS24" s="370"/>
      <c r="AT24" s="370"/>
      <c r="AU24" s="370"/>
      <c r="AV24" s="370"/>
      <c r="AW24" s="370"/>
      <c r="AX24" s="370"/>
      <c r="AY24" s="370"/>
      <c r="AZ24" s="371"/>
      <c r="BA24" s="452"/>
      <c r="BB24" s="453"/>
      <c r="BC24" s="453"/>
      <c r="BD24" s="365" t="s">
        <v>102</v>
      </c>
      <c r="BE24" s="435" t="s">
        <v>71</v>
      </c>
      <c r="BF24" s="435"/>
      <c r="BG24" s="435"/>
      <c r="BH24" s="435"/>
      <c r="BI24" s="435"/>
      <c r="BJ24" s="435"/>
      <c r="BK24" s="435"/>
      <c r="BL24" s="435"/>
      <c r="BM24" s="435"/>
      <c r="BN24" s="435"/>
      <c r="BO24" s="435"/>
      <c r="BP24" s="435"/>
      <c r="BQ24" s="435"/>
      <c r="BR24" s="435"/>
      <c r="BS24" s="435"/>
      <c r="BT24" s="435"/>
      <c r="BU24" s="435"/>
      <c r="BV24" s="435"/>
      <c r="BW24" s="435"/>
      <c r="BX24" s="435"/>
      <c r="BY24" s="435"/>
      <c r="BZ24" s="435"/>
      <c r="CA24" s="435"/>
      <c r="CB24" s="435"/>
      <c r="CC24" s="435"/>
      <c r="CD24" s="365" t="s">
        <v>102</v>
      </c>
      <c r="CE24" s="365"/>
      <c r="CF24" s="365"/>
      <c r="CG24" s="365"/>
      <c r="CH24" s="365"/>
      <c r="CI24" s="355" t="s">
        <v>72</v>
      </c>
      <c r="CJ24" s="355"/>
      <c r="CK24" s="355"/>
      <c r="CL24" s="355"/>
      <c r="CM24" s="355"/>
      <c r="CN24" s="355"/>
      <c r="CO24" s="355"/>
      <c r="CP24" s="355"/>
      <c r="CQ24" s="355"/>
      <c r="CR24" s="355"/>
      <c r="CS24" s="355"/>
      <c r="CT24" s="355"/>
      <c r="CU24" s="355"/>
      <c r="CV24" s="355"/>
      <c r="CW24" s="355"/>
      <c r="CX24" s="355"/>
      <c r="CY24" s="355"/>
      <c r="CZ24" s="355"/>
      <c r="DA24" s="355"/>
      <c r="DB24" s="355"/>
      <c r="DC24" s="355"/>
      <c r="DD24" s="355"/>
      <c r="DE24" s="355"/>
      <c r="DF24" s="355"/>
      <c r="DG24" s="355"/>
      <c r="DH24" s="365" t="s">
        <v>102</v>
      </c>
      <c r="DI24" s="365"/>
      <c r="DJ24" s="365"/>
      <c r="DK24" s="365"/>
      <c r="DL24" s="365"/>
      <c r="DM24" s="355" t="s">
        <v>73</v>
      </c>
      <c r="DN24" s="355"/>
      <c r="DO24" s="355"/>
      <c r="DP24" s="355"/>
      <c r="DQ24" s="355"/>
      <c r="DR24" s="355"/>
      <c r="DS24" s="355"/>
      <c r="DT24" s="355"/>
      <c r="DU24" s="355"/>
      <c r="DV24" s="355"/>
      <c r="DW24" s="355"/>
      <c r="DX24" s="355"/>
      <c r="DY24" s="355"/>
      <c r="DZ24" s="355"/>
      <c r="EA24" s="355"/>
      <c r="EB24" s="355"/>
      <c r="EC24" s="355"/>
      <c r="ED24" s="355"/>
      <c r="EE24" s="355"/>
      <c r="EF24" s="355"/>
      <c r="EG24" s="355"/>
      <c r="EH24" s="355"/>
      <c r="EI24" s="355"/>
      <c r="EJ24" s="355"/>
      <c r="EK24" s="355"/>
      <c r="EL24" s="355"/>
      <c r="EM24" s="355"/>
      <c r="EN24" s="355"/>
      <c r="EO24" s="355"/>
      <c r="EP24" s="355"/>
      <c r="EQ24" s="355"/>
      <c r="ER24" s="355"/>
      <c r="ES24" s="355"/>
      <c r="ET24" s="355"/>
      <c r="EU24" s="355"/>
      <c r="EV24" s="355"/>
      <c r="EW24" s="355"/>
      <c r="EX24" s="355"/>
      <c r="EY24" s="355"/>
      <c r="EZ24" s="355"/>
      <c r="FA24" s="355"/>
      <c r="FB24" s="355"/>
      <c r="FC24" s="355"/>
      <c r="FD24" s="355"/>
      <c r="FE24" s="463"/>
      <c r="FF24" s="38"/>
    </row>
    <row r="25" spans="1:162" ht="3.75" customHeight="1" x14ac:dyDescent="0.15">
      <c r="A25" s="90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4"/>
      <c r="AD25" s="94"/>
      <c r="AE25" s="95"/>
      <c r="AF25" s="95"/>
      <c r="AG25" s="95"/>
      <c r="AH25" s="92"/>
      <c r="AI25" s="92"/>
      <c r="AJ25" s="92"/>
      <c r="AK25" s="92"/>
      <c r="AL25" s="92"/>
      <c r="AM25" s="92"/>
      <c r="AN25" s="92"/>
      <c r="AO25" s="92"/>
      <c r="AP25" s="95"/>
      <c r="AQ25" s="54"/>
      <c r="AR25" s="372"/>
      <c r="AS25" s="373"/>
      <c r="AT25" s="373"/>
      <c r="AU25" s="373"/>
      <c r="AV25" s="373"/>
      <c r="AW25" s="373"/>
      <c r="AX25" s="373"/>
      <c r="AY25" s="373"/>
      <c r="AZ25" s="374"/>
      <c r="BA25" s="438"/>
      <c r="BB25" s="439"/>
      <c r="BC25" s="439"/>
      <c r="BD25" s="408"/>
      <c r="BE25" s="436"/>
      <c r="BF25" s="436"/>
      <c r="BG25" s="436"/>
      <c r="BH25" s="436"/>
      <c r="BI25" s="436"/>
      <c r="BJ25" s="436"/>
      <c r="BK25" s="436"/>
      <c r="BL25" s="436"/>
      <c r="BM25" s="436"/>
      <c r="BN25" s="436"/>
      <c r="BO25" s="436"/>
      <c r="BP25" s="436"/>
      <c r="BQ25" s="436"/>
      <c r="BR25" s="436"/>
      <c r="BS25" s="436"/>
      <c r="BT25" s="436"/>
      <c r="BU25" s="436"/>
      <c r="BV25" s="436"/>
      <c r="BW25" s="436"/>
      <c r="BX25" s="436"/>
      <c r="BY25" s="436"/>
      <c r="BZ25" s="436"/>
      <c r="CA25" s="436"/>
      <c r="CB25" s="436"/>
      <c r="CC25" s="436"/>
      <c r="CD25" s="408"/>
      <c r="CE25" s="408"/>
      <c r="CF25" s="408"/>
      <c r="CG25" s="408"/>
      <c r="CH25" s="408"/>
      <c r="CI25" s="402"/>
      <c r="CJ25" s="402"/>
      <c r="CK25" s="402"/>
      <c r="CL25" s="402"/>
      <c r="CM25" s="402"/>
      <c r="CN25" s="402"/>
      <c r="CO25" s="402"/>
      <c r="CP25" s="402"/>
      <c r="CQ25" s="402"/>
      <c r="CR25" s="402"/>
      <c r="CS25" s="402"/>
      <c r="CT25" s="402"/>
      <c r="CU25" s="402"/>
      <c r="CV25" s="402"/>
      <c r="CW25" s="402"/>
      <c r="CX25" s="402"/>
      <c r="CY25" s="402"/>
      <c r="CZ25" s="402"/>
      <c r="DA25" s="402"/>
      <c r="DB25" s="402"/>
      <c r="DC25" s="402"/>
      <c r="DD25" s="402"/>
      <c r="DE25" s="402"/>
      <c r="DF25" s="402"/>
      <c r="DG25" s="402"/>
      <c r="DH25" s="408"/>
      <c r="DI25" s="408"/>
      <c r="DJ25" s="408"/>
      <c r="DK25" s="408"/>
      <c r="DL25" s="408"/>
      <c r="DM25" s="402"/>
      <c r="DN25" s="402"/>
      <c r="DO25" s="402"/>
      <c r="DP25" s="402"/>
      <c r="DQ25" s="402"/>
      <c r="DR25" s="402"/>
      <c r="DS25" s="402"/>
      <c r="DT25" s="402"/>
      <c r="DU25" s="402"/>
      <c r="DV25" s="402"/>
      <c r="DW25" s="402"/>
      <c r="DX25" s="402"/>
      <c r="DY25" s="402"/>
      <c r="DZ25" s="402"/>
      <c r="EA25" s="402"/>
      <c r="EB25" s="402"/>
      <c r="EC25" s="402"/>
      <c r="ED25" s="402"/>
      <c r="EE25" s="402"/>
      <c r="EF25" s="402"/>
      <c r="EG25" s="402"/>
      <c r="EH25" s="402"/>
      <c r="EI25" s="402"/>
      <c r="EJ25" s="402"/>
      <c r="EK25" s="402"/>
      <c r="EL25" s="402"/>
      <c r="EM25" s="402"/>
      <c r="EN25" s="402"/>
      <c r="EO25" s="402"/>
      <c r="EP25" s="402"/>
      <c r="EQ25" s="402"/>
      <c r="ER25" s="402"/>
      <c r="ES25" s="402"/>
      <c r="ET25" s="402"/>
      <c r="EU25" s="402"/>
      <c r="EV25" s="402"/>
      <c r="EW25" s="402"/>
      <c r="EX25" s="402"/>
      <c r="EY25" s="402"/>
      <c r="EZ25" s="402"/>
      <c r="FA25" s="402"/>
      <c r="FB25" s="402"/>
      <c r="FC25" s="402"/>
      <c r="FD25" s="402"/>
      <c r="FE25" s="406"/>
      <c r="FF25" s="38"/>
    </row>
    <row r="26" spans="1:162" ht="15" customHeight="1" x14ac:dyDescent="0.15">
      <c r="A26" s="521" t="s">
        <v>42</v>
      </c>
      <c r="B26" s="522"/>
      <c r="C26" s="529" t="s">
        <v>43</v>
      </c>
      <c r="D26" s="468"/>
      <c r="E26" s="468"/>
      <c r="F26" s="468"/>
      <c r="G26" s="468"/>
      <c r="H26" s="468"/>
      <c r="I26" s="468"/>
      <c r="J26" s="469"/>
      <c r="K26" s="529" t="s">
        <v>7</v>
      </c>
      <c r="L26" s="530"/>
      <c r="M26" s="530"/>
      <c r="N26" s="530"/>
      <c r="O26" s="530"/>
      <c r="P26" s="530"/>
      <c r="Q26" s="530"/>
      <c r="R26" s="530"/>
      <c r="S26" s="530"/>
      <c r="T26" s="530"/>
      <c r="U26" s="530"/>
      <c r="V26" s="530"/>
      <c r="W26" s="530"/>
      <c r="X26" s="530"/>
      <c r="Y26" s="530"/>
      <c r="Z26" s="530"/>
      <c r="AA26" s="531"/>
      <c r="AB26" s="529" t="s">
        <v>44</v>
      </c>
      <c r="AC26" s="530"/>
      <c r="AD26" s="530"/>
      <c r="AE26" s="530"/>
      <c r="AF26" s="530"/>
      <c r="AG26" s="530"/>
      <c r="AH26" s="530"/>
      <c r="AI26" s="530"/>
      <c r="AJ26" s="530"/>
      <c r="AK26" s="530"/>
      <c r="AL26" s="530"/>
      <c r="AM26" s="530"/>
      <c r="AN26" s="530"/>
      <c r="AO26" s="530"/>
      <c r="AP26" s="531"/>
      <c r="AQ26" s="96"/>
      <c r="AR26" s="375"/>
      <c r="AS26" s="376"/>
      <c r="AT26" s="376"/>
      <c r="AU26" s="376"/>
      <c r="AV26" s="376"/>
      <c r="AW26" s="376"/>
      <c r="AX26" s="376"/>
      <c r="AY26" s="376"/>
      <c r="AZ26" s="377"/>
      <c r="BA26" s="440"/>
      <c r="BB26" s="441"/>
      <c r="BC26" s="441"/>
      <c r="BD26" s="395"/>
      <c r="BE26" s="437"/>
      <c r="BF26" s="437"/>
      <c r="BG26" s="437"/>
      <c r="BH26" s="437"/>
      <c r="BI26" s="437"/>
      <c r="BJ26" s="437"/>
      <c r="BK26" s="437"/>
      <c r="BL26" s="437"/>
      <c r="BM26" s="437"/>
      <c r="BN26" s="437"/>
      <c r="BO26" s="437"/>
      <c r="BP26" s="437"/>
      <c r="BQ26" s="437"/>
      <c r="BR26" s="437"/>
      <c r="BS26" s="437"/>
      <c r="BT26" s="437"/>
      <c r="BU26" s="437"/>
      <c r="BV26" s="437"/>
      <c r="BW26" s="437"/>
      <c r="BX26" s="437"/>
      <c r="BY26" s="437"/>
      <c r="BZ26" s="437"/>
      <c r="CA26" s="437"/>
      <c r="CB26" s="437"/>
      <c r="CC26" s="437"/>
      <c r="CD26" s="395"/>
      <c r="CE26" s="395"/>
      <c r="CF26" s="395"/>
      <c r="CG26" s="395"/>
      <c r="CH26" s="395"/>
      <c r="CI26" s="403"/>
      <c r="CJ26" s="403"/>
      <c r="CK26" s="403"/>
      <c r="CL26" s="403"/>
      <c r="CM26" s="403"/>
      <c r="CN26" s="403"/>
      <c r="CO26" s="403"/>
      <c r="CP26" s="403"/>
      <c r="CQ26" s="403"/>
      <c r="CR26" s="403"/>
      <c r="CS26" s="403"/>
      <c r="CT26" s="403"/>
      <c r="CU26" s="403"/>
      <c r="CV26" s="403"/>
      <c r="CW26" s="403"/>
      <c r="CX26" s="403"/>
      <c r="CY26" s="403"/>
      <c r="CZ26" s="403"/>
      <c r="DA26" s="403"/>
      <c r="DB26" s="403"/>
      <c r="DC26" s="403"/>
      <c r="DD26" s="403"/>
      <c r="DE26" s="403"/>
      <c r="DF26" s="403"/>
      <c r="DG26" s="403"/>
      <c r="DH26" s="395"/>
      <c r="DI26" s="395"/>
      <c r="DJ26" s="395"/>
      <c r="DK26" s="395"/>
      <c r="DL26" s="395"/>
      <c r="DM26" s="403"/>
      <c r="DN26" s="403"/>
      <c r="DO26" s="403"/>
      <c r="DP26" s="403"/>
      <c r="DQ26" s="403"/>
      <c r="DR26" s="403"/>
      <c r="DS26" s="403"/>
      <c r="DT26" s="403"/>
      <c r="DU26" s="403"/>
      <c r="DV26" s="403"/>
      <c r="DW26" s="403"/>
      <c r="DX26" s="403"/>
      <c r="DY26" s="403"/>
      <c r="DZ26" s="403"/>
      <c r="EA26" s="403"/>
      <c r="EB26" s="403"/>
      <c r="EC26" s="403"/>
      <c r="ED26" s="403"/>
      <c r="EE26" s="403"/>
      <c r="EF26" s="403"/>
      <c r="EG26" s="403"/>
      <c r="EH26" s="403"/>
      <c r="EI26" s="403"/>
      <c r="EJ26" s="403"/>
      <c r="EK26" s="403"/>
      <c r="EL26" s="403"/>
      <c r="EM26" s="403"/>
      <c r="EN26" s="403"/>
      <c r="EO26" s="403"/>
      <c r="EP26" s="403"/>
      <c r="EQ26" s="403"/>
      <c r="ER26" s="403"/>
      <c r="ES26" s="403"/>
      <c r="ET26" s="403"/>
      <c r="EU26" s="403"/>
      <c r="EV26" s="403"/>
      <c r="EW26" s="403"/>
      <c r="EX26" s="403"/>
      <c r="EY26" s="403"/>
      <c r="EZ26" s="403"/>
      <c r="FA26" s="403"/>
      <c r="FB26" s="403"/>
      <c r="FC26" s="403"/>
      <c r="FD26" s="403"/>
      <c r="FE26" s="407"/>
      <c r="FF26" s="38"/>
    </row>
    <row r="27" spans="1:162" ht="18.75" customHeight="1" x14ac:dyDescent="0.15">
      <c r="A27" s="523"/>
      <c r="B27" s="524"/>
      <c r="C27" s="325"/>
      <c r="D27" s="326"/>
      <c r="E27" s="326"/>
      <c r="F27" s="326"/>
      <c r="G27" s="326"/>
      <c r="H27" s="326"/>
      <c r="I27" s="326"/>
      <c r="J27" s="327"/>
      <c r="K27" s="97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X27" s="324"/>
      <c r="Y27" s="324"/>
      <c r="Z27" s="324"/>
      <c r="AA27" s="331"/>
      <c r="AB27" s="98"/>
      <c r="AC27" s="324"/>
      <c r="AD27" s="324"/>
      <c r="AE27" s="324"/>
      <c r="AF27" s="324"/>
      <c r="AG27" s="324"/>
      <c r="AH27" s="324"/>
      <c r="AI27" s="324"/>
      <c r="AJ27" s="324"/>
      <c r="AK27" s="324"/>
      <c r="AL27" s="324"/>
      <c r="AM27" s="324"/>
      <c r="AN27" s="324"/>
      <c r="AO27" s="98"/>
      <c r="AP27" s="99"/>
      <c r="AQ27" s="54"/>
      <c r="AR27" s="467" t="s">
        <v>133</v>
      </c>
      <c r="AS27" s="468"/>
      <c r="AT27" s="468"/>
      <c r="AU27" s="468"/>
      <c r="AV27" s="468"/>
      <c r="AW27" s="468"/>
      <c r="AX27" s="468"/>
      <c r="AY27" s="468"/>
      <c r="AZ27" s="469"/>
      <c r="BA27" s="452" t="s">
        <v>74</v>
      </c>
      <c r="BB27" s="453"/>
      <c r="BC27" s="453"/>
      <c r="BD27" s="365" t="s">
        <v>102</v>
      </c>
      <c r="BE27" s="353" t="s">
        <v>134</v>
      </c>
      <c r="BF27" s="391"/>
      <c r="BG27" s="391"/>
      <c r="BH27" s="391"/>
      <c r="BI27" s="391"/>
      <c r="BJ27" s="391"/>
      <c r="BK27" s="391"/>
      <c r="BL27" s="391"/>
      <c r="BM27" s="391"/>
      <c r="BN27" s="391"/>
      <c r="BO27" s="365" t="s">
        <v>70</v>
      </c>
      <c r="BP27" s="365"/>
      <c r="BQ27" s="365"/>
      <c r="BR27" s="365"/>
      <c r="BS27" s="365"/>
      <c r="BT27" s="393" t="s">
        <v>135</v>
      </c>
      <c r="BU27" s="393"/>
      <c r="BV27" s="393"/>
      <c r="BW27" s="393"/>
      <c r="BX27" s="393"/>
      <c r="BY27" s="393"/>
      <c r="BZ27" s="393"/>
      <c r="CA27" s="393"/>
      <c r="CB27" s="393"/>
      <c r="CC27" s="393"/>
      <c r="CD27" s="365" t="s">
        <v>70</v>
      </c>
      <c r="CE27" s="365"/>
      <c r="CF27" s="365"/>
      <c r="CG27" s="365"/>
      <c r="CH27" s="365"/>
      <c r="CI27" s="393" t="s">
        <v>136</v>
      </c>
      <c r="CJ27" s="393"/>
      <c r="CK27" s="393"/>
      <c r="CL27" s="393"/>
      <c r="CM27" s="393"/>
      <c r="CN27" s="393"/>
      <c r="CO27" s="393"/>
      <c r="CP27" s="393"/>
      <c r="CQ27" s="393"/>
      <c r="CR27" s="393"/>
      <c r="CS27" s="393"/>
      <c r="CT27" s="365" t="s">
        <v>70</v>
      </c>
      <c r="CU27" s="365"/>
      <c r="CV27" s="365"/>
      <c r="CW27" s="365"/>
      <c r="CX27" s="365"/>
      <c r="CY27" s="393" t="s">
        <v>137</v>
      </c>
      <c r="CZ27" s="393"/>
      <c r="DA27" s="393"/>
      <c r="DB27" s="393"/>
      <c r="DC27" s="393"/>
      <c r="DD27" s="393"/>
      <c r="DE27" s="393"/>
      <c r="DF27" s="393"/>
      <c r="DG27" s="393"/>
      <c r="DH27" s="393"/>
      <c r="DI27" s="393"/>
      <c r="DJ27" s="393"/>
      <c r="DK27" s="393"/>
      <c r="DL27" s="448"/>
      <c r="DM27" s="417" t="s">
        <v>138</v>
      </c>
      <c r="DN27" s="417"/>
      <c r="DO27" s="417"/>
      <c r="DP27" s="417"/>
      <c r="DQ27" s="417"/>
      <c r="DR27" s="417"/>
      <c r="DS27" s="417"/>
      <c r="DT27" s="417"/>
      <c r="DU27" s="417"/>
      <c r="DV27" s="417"/>
      <c r="DW27" s="417"/>
      <c r="DX27" s="417"/>
      <c r="DY27" s="417"/>
      <c r="DZ27" s="417"/>
      <c r="EA27" s="417"/>
      <c r="EB27" s="417"/>
      <c r="EC27" s="417"/>
      <c r="ED27" s="417"/>
      <c r="EE27" s="417"/>
      <c r="EF27" s="417"/>
      <c r="EG27" s="464">
        <v>0</v>
      </c>
      <c r="EH27" s="465"/>
      <c r="EI27" s="465"/>
      <c r="EJ27" s="465"/>
      <c r="EK27" s="465"/>
      <c r="EL27" s="465"/>
      <c r="EM27" s="465"/>
      <c r="EN27" s="159"/>
      <c r="EO27" s="393" t="s">
        <v>139</v>
      </c>
      <c r="EP27" s="393"/>
      <c r="EQ27" s="393"/>
      <c r="ER27" s="393"/>
      <c r="ES27" s="393"/>
      <c r="ET27" s="393"/>
      <c r="EU27" s="393"/>
      <c r="EV27" s="393"/>
      <c r="EW27" s="393"/>
      <c r="EX27" s="159"/>
      <c r="EY27" s="159"/>
      <c r="EZ27" s="159"/>
      <c r="FA27" s="159"/>
      <c r="FB27" s="159"/>
      <c r="FC27" s="159"/>
      <c r="FD27" s="159"/>
      <c r="FE27" s="160"/>
      <c r="FF27" s="38"/>
    </row>
    <row r="28" spans="1:162" ht="3.75" customHeight="1" x14ac:dyDescent="0.15">
      <c r="A28" s="523"/>
      <c r="B28" s="524"/>
      <c r="C28" s="328"/>
      <c r="D28" s="329"/>
      <c r="E28" s="329"/>
      <c r="F28" s="329"/>
      <c r="G28" s="329"/>
      <c r="H28" s="329"/>
      <c r="I28" s="329"/>
      <c r="J28" s="330"/>
      <c r="K28" s="100"/>
      <c r="L28" s="101"/>
      <c r="M28" s="101"/>
      <c r="N28" s="101"/>
      <c r="O28" s="102"/>
      <c r="P28" s="101"/>
      <c r="Q28" s="101"/>
      <c r="R28" s="101"/>
      <c r="S28" s="101"/>
      <c r="T28" s="101"/>
      <c r="U28" s="102"/>
      <c r="V28" s="101"/>
      <c r="W28" s="101"/>
      <c r="X28" s="101"/>
      <c r="Y28" s="101"/>
      <c r="Z28" s="101"/>
      <c r="AA28" s="103"/>
      <c r="AB28" s="101"/>
      <c r="AC28" s="101"/>
      <c r="AD28" s="101"/>
      <c r="AE28" s="101"/>
      <c r="AF28" s="101"/>
      <c r="AG28" s="104"/>
      <c r="AH28" s="101"/>
      <c r="AI28" s="101"/>
      <c r="AJ28" s="101"/>
      <c r="AK28" s="101"/>
      <c r="AL28" s="102"/>
      <c r="AM28" s="101"/>
      <c r="AN28" s="101"/>
      <c r="AO28" s="101"/>
      <c r="AP28" s="103"/>
      <c r="AQ28" s="54"/>
      <c r="AR28" s="470"/>
      <c r="AS28" s="468"/>
      <c r="AT28" s="468"/>
      <c r="AU28" s="468"/>
      <c r="AV28" s="468"/>
      <c r="AW28" s="468"/>
      <c r="AX28" s="468"/>
      <c r="AY28" s="468"/>
      <c r="AZ28" s="469"/>
      <c r="BA28" s="440"/>
      <c r="BB28" s="441"/>
      <c r="BC28" s="441"/>
      <c r="BD28" s="395"/>
      <c r="BE28" s="392"/>
      <c r="BF28" s="392"/>
      <c r="BG28" s="392"/>
      <c r="BH28" s="392"/>
      <c r="BI28" s="392"/>
      <c r="BJ28" s="392"/>
      <c r="BK28" s="392"/>
      <c r="BL28" s="392"/>
      <c r="BM28" s="392"/>
      <c r="BN28" s="392"/>
      <c r="BO28" s="366"/>
      <c r="BP28" s="366"/>
      <c r="BQ28" s="366"/>
      <c r="BR28" s="366"/>
      <c r="BS28" s="366"/>
      <c r="BT28" s="394"/>
      <c r="BU28" s="394"/>
      <c r="BV28" s="394"/>
      <c r="BW28" s="394"/>
      <c r="BX28" s="394"/>
      <c r="BY28" s="394"/>
      <c r="BZ28" s="394"/>
      <c r="CA28" s="394"/>
      <c r="CB28" s="394"/>
      <c r="CC28" s="394"/>
      <c r="CD28" s="366"/>
      <c r="CE28" s="366"/>
      <c r="CF28" s="366"/>
      <c r="CG28" s="366"/>
      <c r="CH28" s="366"/>
      <c r="CI28" s="394"/>
      <c r="CJ28" s="394"/>
      <c r="CK28" s="394"/>
      <c r="CL28" s="394"/>
      <c r="CM28" s="394"/>
      <c r="CN28" s="394"/>
      <c r="CO28" s="394"/>
      <c r="CP28" s="394"/>
      <c r="CQ28" s="394"/>
      <c r="CR28" s="394"/>
      <c r="CS28" s="394"/>
      <c r="CT28" s="366"/>
      <c r="CU28" s="366"/>
      <c r="CV28" s="366"/>
      <c r="CW28" s="366"/>
      <c r="CX28" s="366"/>
      <c r="CY28" s="394"/>
      <c r="CZ28" s="394"/>
      <c r="DA28" s="394"/>
      <c r="DB28" s="394"/>
      <c r="DC28" s="394"/>
      <c r="DD28" s="394"/>
      <c r="DE28" s="394"/>
      <c r="DF28" s="394"/>
      <c r="DG28" s="394"/>
      <c r="DH28" s="394"/>
      <c r="DI28" s="394"/>
      <c r="DJ28" s="394"/>
      <c r="DK28" s="394"/>
      <c r="DL28" s="449"/>
      <c r="DM28" s="418"/>
      <c r="DN28" s="418"/>
      <c r="DO28" s="418"/>
      <c r="DP28" s="418"/>
      <c r="DQ28" s="418"/>
      <c r="DR28" s="418"/>
      <c r="DS28" s="418"/>
      <c r="DT28" s="418"/>
      <c r="DU28" s="418"/>
      <c r="DV28" s="418"/>
      <c r="DW28" s="418"/>
      <c r="DX28" s="418"/>
      <c r="DY28" s="418"/>
      <c r="DZ28" s="418"/>
      <c r="EA28" s="418"/>
      <c r="EB28" s="418"/>
      <c r="EC28" s="418"/>
      <c r="ED28" s="418"/>
      <c r="EE28" s="418"/>
      <c r="EF28" s="418"/>
      <c r="EG28" s="466"/>
      <c r="EH28" s="466"/>
      <c r="EI28" s="466"/>
      <c r="EJ28" s="466"/>
      <c r="EK28" s="466"/>
      <c r="EL28" s="466"/>
      <c r="EM28" s="466"/>
      <c r="EN28" s="161"/>
      <c r="EO28" s="394"/>
      <c r="EP28" s="394"/>
      <c r="EQ28" s="394"/>
      <c r="ER28" s="394"/>
      <c r="ES28" s="394"/>
      <c r="ET28" s="394"/>
      <c r="EU28" s="394"/>
      <c r="EV28" s="394"/>
      <c r="EW28" s="394"/>
      <c r="EX28" s="161"/>
      <c r="EY28" s="161"/>
      <c r="EZ28" s="161"/>
      <c r="FA28" s="161"/>
      <c r="FB28" s="161"/>
      <c r="FC28" s="161"/>
      <c r="FD28" s="161"/>
      <c r="FE28" s="162"/>
      <c r="FF28" s="38"/>
    </row>
    <row r="29" spans="1:162" ht="18.75" customHeight="1" x14ac:dyDescent="0.15">
      <c r="A29" s="523"/>
      <c r="B29" s="524"/>
      <c r="C29" s="325"/>
      <c r="D29" s="326"/>
      <c r="E29" s="326"/>
      <c r="F29" s="326"/>
      <c r="G29" s="326"/>
      <c r="H29" s="326"/>
      <c r="I29" s="326"/>
      <c r="J29" s="327"/>
      <c r="K29" s="97"/>
      <c r="L29" s="324"/>
      <c r="M29" s="324"/>
      <c r="N29" s="324"/>
      <c r="O29" s="324"/>
      <c r="P29" s="324"/>
      <c r="Q29" s="324"/>
      <c r="R29" s="324"/>
      <c r="S29" s="324"/>
      <c r="T29" s="324"/>
      <c r="U29" s="324"/>
      <c r="V29" s="324"/>
      <c r="W29" s="324"/>
      <c r="X29" s="324"/>
      <c r="Y29" s="324"/>
      <c r="Z29" s="324"/>
      <c r="AA29" s="331"/>
      <c r="AB29" s="98"/>
      <c r="AC29" s="324"/>
      <c r="AD29" s="324"/>
      <c r="AE29" s="324"/>
      <c r="AF29" s="324"/>
      <c r="AG29" s="324"/>
      <c r="AH29" s="324"/>
      <c r="AI29" s="324"/>
      <c r="AJ29" s="324"/>
      <c r="AK29" s="324"/>
      <c r="AL29" s="324"/>
      <c r="AM29" s="324"/>
      <c r="AN29" s="324"/>
      <c r="AO29" s="98"/>
      <c r="AP29" s="99"/>
      <c r="AQ29" s="54"/>
      <c r="AR29" s="369" t="s">
        <v>144</v>
      </c>
      <c r="AS29" s="332"/>
      <c r="AT29" s="332"/>
      <c r="AU29" s="332"/>
      <c r="AV29" s="332"/>
      <c r="AW29" s="332"/>
      <c r="AX29" s="332"/>
      <c r="AY29" s="332"/>
      <c r="AZ29" s="419"/>
      <c r="BA29" s="452"/>
      <c r="BB29" s="453"/>
      <c r="BC29" s="453"/>
      <c r="BD29" s="365" t="s">
        <v>70</v>
      </c>
      <c r="BE29" s="353" t="s">
        <v>145</v>
      </c>
      <c r="BF29" s="353"/>
      <c r="BG29" s="353"/>
      <c r="BH29" s="353"/>
      <c r="BI29" s="353"/>
      <c r="BJ29" s="353"/>
      <c r="BK29" s="353"/>
      <c r="BL29" s="353"/>
      <c r="BM29" s="353"/>
      <c r="BN29" s="353"/>
      <c r="BO29" s="332" t="s">
        <v>146</v>
      </c>
      <c r="BP29" s="332"/>
      <c r="BQ29" s="332"/>
      <c r="BR29" s="367"/>
      <c r="BS29" s="367"/>
      <c r="BT29" s="367"/>
      <c r="BU29" s="367"/>
      <c r="BV29" s="367"/>
      <c r="BW29" s="367"/>
      <c r="BX29" s="367"/>
      <c r="BY29" s="367"/>
      <c r="BZ29" s="367"/>
      <c r="CA29" s="367"/>
      <c r="CB29" s="367"/>
      <c r="CC29" s="367"/>
      <c r="CD29" s="367"/>
      <c r="CE29" s="367"/>
      <c r="CF29" s="367"/>
      <c r="CG29" s="367"/>
      <c r="CH29" s="367"/>
      <c r="CI29" s="367"/>
      <c r="CJ29" s="367"/>
      <c r="CK29" s="367"/>
      <c r="CL29" s="367"/>
      <c r="CM29" s="367"/>
      <c r="CN29" s="367"/>
      <c r="CO29" s="332" t="s">
        <v>147</v>
      </c>
      <c r="CP29" s="332"/>
      <c r="CQ29" s="332"/>
      <c r="CR29" s="135"/>
      <c r="CS29" s="135"/>
      <c r="CT29" s="365" t="s">
        <v>102</v>
      </c>
      <c r="CU29" s="365"/>
      <c r="CV29" s="365"/>
      <c r="CW29" s="365"/>
      <c r="CX29" s="365"/>
      <c r="CY29" s="353" t="s">
        <v>155</v>
      </c>
      <c r="CZ29" s="353"/>
      <c r="DA29" s="353"/>
      <c r="DB29" s="353"/>
      <c r="DC29" s="353"/>
      <c r="DD29" s="353"/>
      <c r="DE29" s="353"/>
      <c r="DF29" s="353"/>
      <c r="DG29" s="353"/>
      <c r="DH29" s="353"/>
      <c r="DI29" s="353"/>
      <c r="DJ29" s="353"/>
      <c r="DK29" s="353"/>
      <c r="DL29" s="353"/>
      <c r="DM29" s="361" t="s">
        <v>148</v>
      </c>
      <c r="DN29" s="361"/>
      <c r="DO29" s="361"/>
      <c r="DP29" s="361"/>
      <c r="DQ29" s="361"/>
      <c r="DR29" s="361"/>
      <c r="DS29" s="361"/>
      <c r="DT29" s="361"/>
      <c r="DU29" s="361"/>
      <c r="DV29" s="361"/>
      <c r="DW29" s="361"/>
      <c r="DX29" s="361"/>
      <c r="DY29" s="361"/>
      <c r="DZ29" s="361"/>
      <c r="EA29" s="361"/>
      <c r="EB29" s="361"/>
      <c r="EC29" s="361"/>
      <c r="ED29" s="363">
        <v>80</v>
      </c>
      <c r="EE29" s="363"/>
      <c r="EF29" s="363"/>
      <c r="EG29" s="363"/>
      <c r="EH29" s="363"/>
      <c r="EI29" s="363"/>
      <c r="EJ29" s="363"/>
      <c r="EK29" s="332" t="s">
        <v>156</v>
      </c>
      <c r="EL29" s="333"/>
      <c r="EM29" s="333"/>
      <c r="EN29" s="333"/>
      <c r="EO29" s="333"/>
      <c r="EP29" s="333"/>
      <c r="EQ29" s="333"/>
      <c r="ER29" s="335"/>
      <c r="ES29" s="336"/>
      <c r="ET29" s="336"/>
      <c r="EU29" s="336"/>
      <c r="EV29" s="336"/>
      <c r="EW29" s="336"/>
      <c r="EX29" s="336"/>
      <c r="EY29" s="336"/>
      <c r="EZ29" s="336"/>
      <c r="FA29" s="336"/>
      <c r="FB29" s="336"/>
      <c r="FC29" s="336"/>
      <c r="FD29" s="336"/>
      <c r="FE29" s="337"/>
      <c r="FF29" s="38"/>
    </row>
    <row r="30" spans="1:162" ht="3.75" customHeight="1" x14ac:dyDescent="0.15">
      <c r="A30" s="523"/>
      <c r="B30" s="524"/>
      <c r="C30" s="328"/>
      <c r="D30" s="329"/>
      <c r="E30" s="329"/>
      <c r="F30" s="329"/>
      <c r="G30" s="329"/>
      <c r="H30" s="329"/>
      <c r="I30" s="329"/>
      <c r="J30" s="330"/>
      <c r="K30" s="100"/>
      <c r="L30" s="101"/>
      <c r="M30" s="101"/>
      <c r="N30" s="101"/>
      <c r="O30" s="102"/>
      <c r="P30" s="101"/>
      <c r="Q30" s="101"/>
      <c r="R30" s="101"/>
      <c r="S30" s="101"/>
      <c r="T30" s="101"/>
      <c r="U30" s="102"/>
      <c r="V30" s="101"/>
      <c r="W30" s="101"/>
      <c r="X30" s="101"/>
      <c r="Y30" s="101"/>
      <c r="Z30" s="101"/>
      <c r="AA30" s="103"/>
      <c r="AB30" s="101"/>
      <c r="AC30" s="101"/>
      <c r="AD30" s="101"/>
      <c r="AE30" s="101"/>
      <c r="AF30" s="101"/>
      <c r="AG30" s="104"/>
      <c r="AH30" s="101"/>
      <c r="AI30" s="101"/>
      <c r="AJ30" s="101"/>
      <c r="AK30" s="101"/>
      <c r="AL30" s="102"/>
      <c r="AM30" s="101"/>
      <c r="AN30" s="101"/>
      <c r="AO30" s="101"/>
      <c r="AP30" s="103"/>
      <c r="AQ30" s="54"/>
      <c r="AR30" s="372"/>
      <c r="AS30" s="471"/>
      <c r="AT30" s="471"/>
      <c r="AU30" s="471"/>
      <c r="AV30" s="471"/>
      <c r="AW30" s="471"/>
      <c r="AX30" s="471"/>
      <c r="AY30" s="471"/>
      <c r="AZ30" s="472"/>
      <c r="BA30" s="438"/>
      <c r="BB30" s="439"/>
      <c r="BC30" s="439"/>
      <c r="BD30" s="408"/>
      <c r="BE30" s="473"/>
      <c r="BF30" s="473"/>
      <c r="BG30" s="473"/>
      <c r="BH30" s="473"/>
      <c r="BI30" s="473"/>
      <c r="BJ30" s="473"/>
      <c r="BK30" s="473"/>
      <c r="BL30" s="473"/>
      <c r="BM30" s="473"/>
      <c r="BN30" s="473"/>
      <c r="BO30" s="352"/>
      <c r="BP30" s="352"/>
      <c r="BQ30" s="352"/>
      <c r="BR30" s="368"/>
      <c r="BS30" s="368"/>
      <c r="BT30" s="368"/>
      <c r="BU30" s="368"/>
      <c r="BV30" s="368"/>
      <c r="BW30" s="368"/>
      <c r="BX30" s="368"/>
      <c r="BY30" s="368"/>
      <c r="BZ30" s="368"/>
      <c r="CA30" s="368"/>
      <c r="CB30" s="368"/>
      <c r="CC30" s="368"/>
      <c r="CD30" s="368"/>
      <c r="CE30" s="368"/>
      <c r="CF30" s="368"/>
      <c r="CG30" s="368"/>
      <c r="CH30" s="368"/>
      <c r="CI30" s="368"/>
      <c r="CJ30" s="368"/>
      <c r="CK30" s="368"/>
      <c r="CL30" s="368"/>
      <c r="CM30" s="368"/>
      <c r="CN30" s="368"/>
      <c r="CO30" s="352"/>
      <c r="CP30" s="352"/>
      <c r="CQ30" s="352"/>
      <c r="CR30" s="88"/>
      <c r="CS30" s="88"/>
      <c r="CT30" s="366"/>
      <c r="CU30" s="366"/>
      <c r="CV30" s="366"/>
      <c r="CW30" s="366"/>
      <c r="CX30" s="366"/>
      <c r="CY30" s="354"/>
      <c r="CZ30" s="354"/>
      <c r="DA30" s="354"/>
      <c r="DB30" s="354"/>
      <c r="DC30" s="354"/>
      <c r="DD30" s="354"/>
      <c r="DE30" s="354"/>
      <c r="DF30" s="354"/>
      <c r="DG30" s="354"/>
      <c r="DH30" s="354"/>
      <c r="DI30" s="354"/>
      <c r="DJ30" s="354"/>
      <c r="DK30" s="354"/>
      <c r="DL30" s="354"/>
      <c r="DM30" s="362"/>
      <c r="DN30" s="362"/>
      <c r="DO30" s="362"/>
      <c r="DP30" s="362"/>
      <c r="DQ30" s="362"/>
      <c r="DR30" s="362"/>
      <c r="DS30" s="362"/>
      <c r="DT30" s="362"/>
      <c r="DU30" s="362"/>
      <c r="DV30" s="362"/>
      <c r="DW30" s="362"/>
      <c r="DX30" s="362"/>
      <c r="DY30" s="362"/>
      <c r="DZ30" s="362"/>
      <c r="EA30" s="362"/>
      <c r="EB30" s="362"/>
      <c r="EC30" s="362"/>
      <c r="ED30" s="364"/>
      <c r="EE30" s="364"/>
      <c r="EF30" s="364"/>
      <c r="EG30" s="364"/>
      <c r="EH30" s="364"/>
      <c r="EI30" s="364"/>
      <c r="EJ30" s="364"/>
      <c r="EK30" s="334"/>
      <c r="EL30" s="334"/>
      <c r="EM30" s="334"/>
      <c r="EN30" s="334"/>
      <c r="EO30" s="334"/>
      <c r="EP30" s="334"/>
      <c r="EQ30" s="334"/>
      <c r="ER30" s="338"/>
      <c r="ES30" s="338"/>
      <c r="ET30" s="338"/>
      <c r="EU30" s="338"/>
      <c r="EV30" s="338"/>
      <c r="EW30" s="338"/>
      <c r="EX30" s="338"/>
      <c r="EY30" s="338"/>
      <c r="EZ30" s="338"/>
      <c r="FA30" s="338"/>
      <c r="FB30" s="338"/>
      <c r="FC30" s="338"/>
      <c r="FD30" s="338"/>
      <c r="FE30" s="339"/>
      <c r="FF30" s="38"/>
    </row>
    <row r="31" spans="1:162" ht="18.75" customHeight="1" x14ac:dyDescent="0.15">
      <c r="A31" s="523"/>
      <c r="B31" s="524"/>
      <c r="C31" s="325"/>
      <c r="D31" s="326"/>
      <c r="E31" s="326"/>
      <c r="F31" s="326"/>
      <c r="G31" s="326"/>
      <c r="H31" s="326"/>
      <c r="I31" s="326"/>
      <c r="J31" s="327"/>
      <c r="K31" s="97"/>
      <c r="L31" s="324"/>
      <c r="M31" s="324"/>
      <c r="N31" s="324"/>
      <c r="O31" s="324"/>
      <c r="P31" s="324"/>
      <c r="Q31" s="324"/>
      <c r="R31" s="324"/>
      <c r="S31" s="324"/>
      <c r="T31" s="324"/>
      <c r="U31" s="324"/>
      <c r="V31" s="324"/>
      <c r="W31" s="324"/>
      <c r="X31" s="324"/>
      <c r="Y31" s="324"/>
      <c r="Z31" s="324"/>
      <c r="AA31" s="331"/>
      <c r="AB31" s="98"/>
      <c r="AC31" s="324"/>
      <c r="AD31" s="324"/>
      <c r="AE31" s="324"/>
      <c r="AF31" s="324"/>
      <c r="AG31" s="324"/>
      <c r="AH31" s="324"/>
      <c r="AI31" s="324"/>
      <c r="AJ31" s="324"/>
      <c r="AK31" s="324"/>
      <c r="AL31" s="324"/>
      <c r="AM31" s="324"/>
      <c r="AN31" s="324"/>
      <c r="AO31" s="98"/>
      <c r="AP31" s="99"/>
      <c r="AQ31" s="54"/>
      <c r="AR31" s="372"/>
      <c r="AS31" s="471"/>
      <c r="AT31" s="471"/>
      <c r="AU31" s="471"/>
      <c r="AV31" s="471"/>
      <c r="AW31" s="471"/>
      <c r="AX31" s="471"/>
      <c r="AY31" s="471"/>
      <c r="AZ31" s="472"/>
      <c r="BA31" s="166"/>
      <c r="BB31" s="167"/>
      <c r="BC31" s="167"/>
      <c r="BD31" s="455"/>
      <c r="BE31" s="455"/>
      <c r="BF31" s="455"/>
      <c r="BG31" s="455"/>
      <c r="BH31" s="455"/>
      <c r="BI31" s="455"/>
      <c r="BJ31" s="455"/>
      <c r="BK31" s="455"/>
      <c r="BL31" s="455"/>
      <c r="BM31" s="455"/>
      <c r="BN31" s="455"/>
      <c r="BO31" s="455"/>
      <c r="BP31" s="455"/>
      <c r="BQ31" s="340"/>
      <c r="BR31" s="341"/>
      <c r="BS31" s="341"/>
      <c r="BT31" s="341"/>
      <c r="BU31" s="341"/>
      <c r="BV31" s="341"/>
      <c r="BW31" s="341"/>
      <c r="BX31" s="341"/>
      <c r="BY31" s="341"/>
      <c r="BZ31" s="341"/>
      <c r="CA31" s="341"/>
      <c r="CB31" s="341"/>
      <c r="CC31" s="341"/>
      <c r="CD31" s="341"/>
      <c r="CE31" s="341"/>
      <c r="CF31" s="341"/>
      <c r="CG31" s="341"/>
      <c r="CH31" s="341"/>
      <c r="CI31" s="341"/>
      <c r="CJ31" s="341"/>
      <c r="CK31" s="341"/>
      <c r="CL31" s="341"/>
      <c r="CM31" s="341"/>
      <c r="CN31" s="341"/>
      <c r="CO31" s="341"/>
      <c r="CP31" s="341"/>
      <c r="CQ31" s="342"/>
      <c r="CR31" s="342"/>
      <c r="CS31" s="179"/>
      <c r="CT31" s="345"/>
      <c r="CU31" s="345"/>
      <c r="CV31" s="345"/>
      <c r="CW31" s="345"/>
      <c r="CX31" s="345"/>
      <c r="CY31" s="345"/>
      <c r="CZ31" s="345"/>
      <c r="DA31" s="345"/>
      <c r="DB31" s="345"/>
      <c r="DC31" s="345"/>
      <c r="DD31" s="345"/>
      <c r="DE31" s="345"/>
      <c r="DF31" s="345"/>
      <c r="DG31" s="345"/>
      <c r="DH31" s="345"/>
      <c r="DI31" s="345"/>
      <c r="DJ31" s="345"/>
      <c r="DK31" s="345"/>
      <c r="DL31" s="345"/>
      <c r="DM31" s="345"/>
      <c r="DN31" s="345"/>
      <c r="DO31" s="345"/>
      <c r="DP31" s="345"/>
      <c r="DQ31" s="345"/>
      <c r="DR31" s="345"/>
      <c r="DS31" s="345"/>
      <c r="DT31" s="345"/>
      <c r="DU31" s="345"/>
      <c r="DV31" s="345"/>
      <c r="DW31" s="345"/>
      <c r="DX31" s="345"/>
      <c r="DY31" s="345"/>
      <c r="DZ31" s="345"/>
      <c r="EA31" s="345"/>
      <c r="EB31" s="345"/>
      <c r="EC31" s="345"/>
      <c r="ED31" s="345"/>
      <c r="EE31" s="345"/>
      <c r="EF31" s="345"/>
      <c r="EG31" s="345"/>
      <c r="EH31" s="345"/>
      <c r="EI31" s="345"/>
      <c r="EJ31" s="345"/>
      <c r="EK31" s="345"/>
      <c r="EL31" s="345"/>
      <c r="EM31" s="345"/>
      <c r="EN31" s="345"/>
      <c r="EO31" s="345"/>
      <c r="EP31" s="345"/>
      <c r="EQ31" s="345"/>
      <c r="ER31" s="345"/>
      <c r="ES31" s="345"/>
      <c r="ET31" s="345"/>
      <c r="EU31" s="345"/>
      <c r="EV31" s="345"/>
      <c r="EW31" s="345"/>
      <c r="EX31" s="345"/>
      <c r="EY31" s="345"/>
      <c r="EZ31" s="345"/>
      <c r="FA31" s="345"/>
      <c r="FB31" s="345"/>
      <c r="FC31" s="345"/>
      <c r="FD31" s="345"/>
      <c r="FE31" s="176"/>
      <c r="FF31" s="38"/>
    </row>
    <row r="32" spans="1:162" ht="3.75" customHeight="1" x14ac:dyDescent="0.15">
      <c r="A32" s="523"/>
      <c r="B32" s="524"/>
      <c r="C32" s="328"/>
      <c r="D32" s="329"/>
      <c r="E32" s="329"/>
      <c r="F32" s="329"/>
      <c r="G32" s="329"/>
      <c r="H32" s="329"/>
      <c r="I32" s="329"/>
      <c r="J32" s="330"/>
      <c r="K32" s="100"/>
      <c r="L32" s="101"/>
      <c r="M32" s="101"/>
      <c r="N32" s="101"/>
      <c r="O32" s="102"/>
      <c r="P32" s="101"/>
      <c r="Q32" s="101"/>
      <c r="R32" s="101"/>
      <c r="S32" s="101"/>
      <c r="T32" s="101"/>
      <c r="U32" s="102"/>
      <c r="V32" s="101"/>
      <c r="W32" s="101"/>
      <c r="X32" s="101"/>
      <c r="Y32" s="101"/>
      <c r="Z32" s="101"/>
      <c r="AA32" s="103"/>
      <c r="AB32" s="101"/>
      <c r="AC32" s="101"/>
      <c r="AD32" s="101"/>
      <c r="AE32" s="101"/>
      <c r="AF32" s="101"/>
      <c r="AG32" s="104"/>
      <c r="AH32" s="101"/>
      <c r="AI32" s="101"/>
      <c r="AJ32" s="101"/>
      <c r="AK32" s="101"/>
      <c r="AL32" s="102"/>
      <c r="AM32" s="101"/>
      <c r="AN32" s="101"/>
      <c r="AO32" s="101"/>
      <c r="AP32" s="103"/>
      <c r="AQ32" s="54"/>
      <c r="AR32" s="420"/>
      <c r="AS32" s="421"/>
      <c r="AT32" s="421"/>
      <c r="AU32" s="421"/>
      <c r="AV32" s="421"/>
      <c r="AW32" s="421"/>
      <c r="AX32" s="421"/>
      <c r="AY32" s="421"/>
      <c r="AZ32" s="422"/>
      <c r="BA32" s="164"/>
      <c r="BB32" s="165"/>
      <c r="BC32" s="165"/>
      <c r="BD32" s="456"/>
      <c r="BE32" s="456"/>
      <c r="BF32" s="456"/>
      <c r="BG32" s="456"/>
      <c r="BH32" s="456"/>
      <c r="BI32" s="456"/>
      <c r="BJ32" s="456"/>
      <c r="BK32" s="456"/>
      <c r="BL32" s="456"/>
      <c r="BM32" s="456"/>
      <c r="BN32" s="456"/>
      <c r="BO32" s="456"/>
      <c r="BP32" s="456"/>
      <c r="BQ32" s="343"/>
      <c r="BR32" s="343"/>
      <c r="BS32" s="343"/>
      <c r="BT32" s="343"/>
      <c r="BU32" s="343"/>
      <c r="BV32" s="343"/>
      <c r="BW32" s="343"/>
      <c r="BX32" s="343"/>
      <c r="BY32" s="343"/>
      <c r="BZ32" s="343"/>
      <c r="CA32" s="343"/>
      <c r="CB32" s="343"/>
      <c r="CC32" s="343"/>
      <c r="CD32" s="343"/>
      <c r="CE32" s="343"/>
      <c r="CF32" s="343"/>
      <c r="CG32" s="343"/>
      <c r="CH32" s="343"/>
      <c r="CI32" s="343"/>
      <c r="CJ32" s="343"/>
      <c r="CK32" s="343"/>
      <c r="CL32" s="343"/>
      <c r="CM32" s="343"/>
      <c r="CN32" s="343"/>
      <c r="CO32" s="343"/>
      <c r="CP32" s="343"/>
      <c r="CQ32" s="344"/>
      <c r="CR32" s="344"/>
      <c r="CS32" s="180"/>
      <c r="CT32" s="346"/>
      <c r="CU32" s="346"/>
      <c r="CV32" s="346"/>
      <c r="CW32" s="346"/>
      <c r="CX32" s="346"/>
      <c r="CY32" s="346"/>
      <c r="CZ32" s="346"/>
      <c r="DA32" s="346"/>
      <c r="DB32" s="346"/>
      <c r="DC32" s="346"/>
      <c r="DD32" s="346"/>
      <c r="DE32" s="346"/>
      <c r="DF32" s="346"/>
      <c r="DG32" s="346"/>
      <c r="DH32" s="346"/>
      <c r="DI32" s="346"/>
      <c r="DJ32" s="346"/>
      <c r="DK32" s="346"/>
      <c r="DL32" s="346"/>
      <c r="DM32" s="346"/>
      <c r="DN32" s="346"/>
      <c r="DO32" s="346"/>
      <c r="DP32" s="346"/>
      <c r="DQ32" s="346"/>
      <c r="DR32" s="346"/>
      <c r="DS32" s="346"/>
      <c r="DT32" s="346"/>
      <c r="DU32" s="346"/>
      <c r="DV32" s="346"/>
      <c r="DW32" s="346"/>
      <c r="DX32" s="346"/>
      <c r="DY32" s="346"/>
      <c r="DZ32" s="346"/>
      <c r="EA32" s="346"/>
      <c r="EB32" s="346"/>
      <c r="EC32" s="346"/>
      <c r="ED32" s="346"/>
      <c r="EE32" s="346"/>
      <c r="EF32" s="346"/>
      <c r="EG32" s="346"/>
      <c r="EH32" s="346"/>
      <c r="EI32" s="346"/>
      <c r="EJ32" s="346"/>
      <c r="EK32" s="346"/>
      <c r="EL32" s="346"/>
      <c r="EM32" s="346"/>
      <c r="EN32" s="346"/>
      <c r="EO32" s="346"/>
      <c r="EP32" s="346"/>
      <c r="EQ32" s="346"/>
      <c r="ER32" s="346"/>
      <c r="ES32" s="346"/>
      <c r="ET32" s="346"/>
      <c r="EU32" s="346"/>
      <c r="EV32" s="346"/>
      <c r="EW32" s="346"/>
      <c r="EX32" s="346"/>
      <c r="EY32" s="346"/>
      <c r="EZ32" s="346"/>
      <c r="FA32" s="346"/>
      <c r="FB32" s="346"/>
      <c r="FC32" s="346"/>
      <c r="FD32" s="346"/>
      <c r="FE32" s="177"/>
      <c r="FF32" s="38"/>
    </row>
    <row r="33" spans="1:162" ht="18.75" customHeight="1" x14ac:dyDescent="0.15">
      <c r="A33" s="523"/>
      <c r="B33" s="524"/>
      <c r="C33" s="325"/>
      <c r="D33" s="326"/>
      <c r="E33" s="326"/>
      <c r="F33" s="326"/>
      <c r="G33" s="326"/>
      <c r="H33" s="326"/>
      <c r="I33" s="326"/>
      <c r="J33" s="327"/>
      <c r="K33" s="97"/>
      <c r="L33" s="324"/>
      <c r="M33" s="324"/>
      <c r="N33" s="324"/>
      <c r="O33" s="324"/>
      <c r="P33" s="324"/>
      <c r="Q33" s="324"/>
      <c r="R33" s="324"/>
      <c r="S33" s="324"/>
      <c r="T33" s="324"/>
      <c r="U33" s="324"/>
      <c r="V33" s="324"/>
      <c r="W33" s="324"/>
      <c r="X33" s="324"/>
      <c r="Y33" s="324"/>
      <c r="Z33" s="324"/>
      <c r="AA33" s="331"/>
      <c r="AB33" s="98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24"/>
      <c r="AO33" s="98"/>
      <c r="AP33" s="99"/>
      <c r="AQ33" s="54"/>
      <c r="AR33" s="369" t="s">
        <v>141</v>
      </c>
      <c r="AS33" s="332"/>
      <c r="AT33" s="332"/>
      <c r="AU33" s="332"/>
      <c r="AV33" s="332"/>
      <c r="AW33" s="332"/>
      <c r="AX33" s="332"/>
      <c r="AY33" s="332"/>
      <c r="AZ33" s="419"/>
      <c r="BA33" s="134"/>
      <c r="BB33" s="163"/>
      <c r="BC33" s="163"/>
      <c r="BD33" s="429" t="s">
        <v>75</v>
      </c>
      <c r="BE33" s="429"/>
      <c r="BF33" s="478" t="s">
        <v>111</v>
      </c>
      <c r="BG33" s="478"/>
      <c r="BH33" s="478"/>
      <c r="BI33" s="478"/>
      <c r="BJ33" s="478"/>
      <c r="BK33" s="478"/>
      <c r="BL33" s="429" t="s">
        <v>76</v>
      </c>
      <c r="BM33" s="429"/>
      <c r="BN33" s="429"/>
      <c r="BO33" s="429"/>
      <c r="BP33" s="429"/>
      <c r="BQ33" s="429"/>
      <c r="BR33" s="429"/>
      <c r="BS33" s="429"/>
      <c r="BT33" s="429"/>
      <c r="BU33" s="429"/>
      <c r="BV33" s="365" t="s">
        <v>102</v>
      </c>
      <c r="BW33" s="365"/>
      <c r="BX33" s="365"/>
      <c r="BY33" s="365"/>
      <c r="BZ33" s="365"/>
      <c r="CA33" s="355" t="s">
        <v>77</v>
      </c>
      <c r="CB33" s="355"/>
      <c r="CC33" s="355"/>
      <c r="CD33" s="355"/>
      <c r="CE33" s="355"/>
      <c r="CF33" s="355"/>
      <c r="CG33" s="355"/>
      <c r="CH33" s="355"/>
      <c r="CI33" s="355" t="s">
        <v>143</v>
      </c>
      <c r="CJ33" s="355"/>
      <c r="CK33" s="355"/>
      <c r="CL33" s="355"/>
      <c r="CM33" s="355"/>
      <c r="CN33" s="355"/>
      <c r="CO33" s="365" t="s">
        <v>70</v>
      </c>
      <c r="CP33" s="365"/>
      <c r="CQ33" s="365"/>
      <c r="CR33" s="365"/>
      <c r="CS33" s="365"/>
      <c r="CT33" s="355" t="s">
        <v>78</v>
      </c>
      <c r="CU33" s="355"/>
      <c r="CV33" s="355"/>
      <c r="CW33" s="355"/>
      <c r="CX33" s="355"/>
      <c r="CY33" s="355"/>
      <c r="CZ33" s="355"/>
      <c r="DA33" s="355"/>
      <c r="DB33" s="355"/>
      <c r="DC33" s="355"/>
      <c r="DD33" s="355"/>
      <c r="DE33" s="355"/>
      <c r="DF33" s="355"/>
      <c r="DG33" s="478" t="s">
        <v>79</v>
      </c>
      <c r="DH33" s="478"/>
      <c r="DI33" s="478"/>
      <c r="DJ33" s="478"/>
      <c r="DK33" s="478"/>
      <c r="DL33" s="478"/>
      <c r="DM33" s="478"/>
      <c r="DN33" s="478"/>
      <c r="DO33" s="478"/>
      <c r="DP33" s="478"/>
      <c r="DQ33" s="355" t="s">
        <v>80</v>
      </c>
      <c r="DR33" s="355"/>
      <c r="DS33" s="355"/>
      <c r="DT33" s="355"/>
      <c r="DU33" s="355"/>
      <c r="DV33" s="355"/>
      <c r="DW33" s="355"/>
      <c r="DX33" s="355"/>
      <c r="DY33" s="355"/>
      <c r="DZ33" s="355"/>
      <c r="EA33" s="355"/>
      <c r="EB33" s="357"/>
      <c r="EC33" s="357"/>
      <c r="ED33" s="357"/>
      <c r="EE33" s="357"/>
      <c r="EF33" s="357"/>
      <c r="EG33" s="357"/>
      <c r="EH33" s="357"/>
      <c r="EI33" s="357"/>
      <c r="EJ33" s="357"/>
      <c r="EK33" s="357"/>
      <c r="EL33" s="357"/>
      <c r="EM33" s="357"/>
      <c r="EN33" s="357"/>
      <c r="EO33" s="357"/>
      <c r="EP33" s="357"/>
      <c r="EQ33" s="357"/>
      <c r="ER33" s="357"/>
      <c r="ES33" s="357"/>
      <c r="ET33" s="357"/>
      <c r="EU33" s="357"/>
      <c r="EV33" s="357"/>
      <c r="EW33" s="357"/>
      <c r="EX33" s="357"/>
      <c r="EY33" s="357"/>
      <c r="EZ33" s="357"/>
      <c r="FA33" s="357"/>
      <c r="FB33" s="357"/>
      <c r="FC33" s="357"/>
      <c r="FD33" s="357"/>
      <c r="FE33" s="358"/>
      <c r="FF33" s="38"/>
    </row>
    <row r="34" spans="1:162" ht="3.75" customHeight="1" x14ac:dyDescent="0.15">
      <c r="A34" s="525"/>
      <c r="B34" s="526"/>
      <c r="C34" s="328"/>
      <c r="D34" s="329"/>
      <c r="E34" s="329"/>
      <c r="F34" s="329"/>
      <c r="G34" s="329"/>
      <c r="H34" s="329"/>
      <c r="I34" s="329"/>
      <c r="J34" s="330"/>
      <c r="K34" s="100"/>
      <c r="L34" s="101"/>
      <c r="M34" s="101"/>
      <c r="N34" s="101"/>
      <c r="O34" s="102"/>
      <c r="P34" s="101"/>
      <c r="Q34" s="101"/>
      <c r="R34" s="101"/>
      <c r="S34" s="101"/>
      <c r="T34" s="101"/>
      <c r="U34" s="102"/>
      <c r="V34" s="101"/>
      <c r="W34" s="101"/>
      <c r="X34" s="101"/>
      <c r="Y34" s="101"/>
      <c r="Z34" s="101"/>
      <c r="AA34" s="103"/>
      <c r="AB34" s="101"/>
      <c r="AC34" s="101"/>
      <c r="AD34" s="101"/>
      <c r="AE34" s="101"/>
      <c r="AF34" s="101"/>
      <c r="AG34" s="104"/>
      <c r="AH34" s="101"/>
      <c r="AI34" s="101"/>
      <c r="AJ34" s="101"/>
      <c r="AK34" s="101"/>
      <c r="AL34" s="102"/>
      <c r="AM34" s="101"/>
      <c r="AN34" s="101"/>
      <c r="AO34" s="101"/>
      <c r="AP34" s="103"/>
      <c r="AQ34" s="54"/>
      <c r="AR34" s="372"/>
      <c r="AS34" s="471"/>
      <c r="AT34" s="471"/>
      <c r="AU34" s="471"/>
      <c r="AV34" s="471"/>
      <c r="AW34" s="471"/>
      <c r="AX34" s="471"/>
      <c r="AY34" s="471"/>
      <c r="AZ34" s="472"/>
      <c r="BA34" s="171"/>
      <c r="BB34" s="172"/>
      <c r="BC34" s="172"/>
      <c r="BD34" s="430"/>
      <c r="BE34" s="430"/>
      <c r="BF34" s="479"/>
      <c r="BG34" s="479"/>
      <c r="BH34" s="479"/>
      <c r="BI34" s="479"/>
      <c r="BJ34" s="479"/>
      <c r="BK34" s="479"/>
      <c r="BL34" s="430"/>
      <c r="BM34" s="430"/>
      <c r="BN34" s="430"/>
      <c r="BO34" s="430"/>
      <c r="BP34" s="430"/>
      <c r="BQ34" s="430"/>
      <c r="BR34" s="430"/>
      <c r="BS34" s="430"/>
      <c r="BT34" s="430"/>
      <c r="BU34" s="430"/>
      <c r="BV34" s="366"/>
      <c r="BW34" s="366"/>
      <c r="BX34" s="366"/>
      <c r="BY34" s="366"/>
      <c r="BZ34" s="366"/>
      <c r="CA34" s="356"/>
      <c r="CB34" s="356"/>
      <c r="CC34" s="356"/>
      <c r="CD34" s="356"/>
      <c r="CE34" s="356"/>
      <c r="CF34" s="356"/>
      <c r="CG34" s="356"/>
      <c r="CH34" s="356"/>
      <c r="CI34" s="356"/>
      <c r="CJ34" s="356"/>
      <c r="CK34" s="356"/>
      <c r="CL34" s="356"/>
      <c r="CM34" s="356"/>
      <c r="CN34" s="356"/>
      <c r="CO34" s="366"/>
      <c r="CP34" s="366"/>
      <c r="CQ34" s="366"/>
      <c r="CR34" s="366"/>
      <c r="CS34" s="366"/>
      <c r="CT34" s="356"/>
      <c r="CU34" s="356"/>
      <c r="CV34" s="356"/>
      <c r="CW34" s="356"/>
      <c r="CX34" s="356"/>
      <c r="CY34" s="356"/>
      <c r="CZ34" s="356"/>
      <c r="DA34" s="356"/>
      <c r="DB34" s="356"/>
      <c r="DC34" s="356"/>
      <c r="DD34" s="356"/>
      <c r="DE34" s="356"/>
      <c r="DF34" s="356"/>
      <c r="DG34" s="479"/>
      <c r="DH34" s="479"/>
      <c r="DI34" s="479"/>
      <c r="DJ34" s="479"/>
      <c r="DK34" s="479"/>
      <c r="DL34" s="479"/>
      <c r="DM34" s="479"/>
      <c r="DN34" s="479"/>
      <c r="DO34" s="479"/>
      <c r="DP34" s="479"/>
      <c r="DQ34" s="356"/>
      <c r="DR34" s="356"/>
      <c r="DS34" s="356"/>
      <c r="DT34" s="356"/>
      <c r="DU34" s="356"/>
      <c r="DV34" s="356"/>
      <c r="DW34" s="356"/>
      <c r="DX34" s="356"/>
      <c r="DY34" s="356"/>
      <c r="DZ34" s="356"/>
      <c r="EA34" s="356"/>
      <c r="EB34" s="359"/>
      <c r="EC34" s="359"/>
      <c r="ED34" s="359"/>
      <c r="EE34" s="359"/>
      <c r="EF34" s="359"/>
      <c r="EG34" s="359"/>
      <c r="EH34" s="359"/>
      <c r="EI34" s="359"/>
      <c r="EJ34" s="359"/>
      <c r="EK34" s="359"/>
      <c r="EL34" s="359"/>
      <c r="EM34" s="359"/>
      <c r="EN34" s="359"/>
      <c r="EO34" s="359"/>
      <c r="EP34" s="359"/>
      <c r="EQ34" s="359"/>
      <c r="ER34" s="359"/>
      <c r="ES34" s="359"/>
      <c r="ET34" s="359"/>
      <c r="EU34" s="359"/>
      <c r="EV34" s="359"/>
      <c r="EW34" s="359"/>
      <c r="EX34" s="359"/>
      <c r="EY34" s="359"/>
      <c r="EZ34" s="359"/>
      <c r="FA34" s="359"/>
      <c r="FB34" s="359"/>
      <c r="FC34" s="359"/>
      <c r="FD34" s="359"/>
      <c r="FE34" s="360"/>
      <c r="FF34" s="38"/>
    </row>
    <row r="35" spans="1:162" ht="18.75" customHeight="1" x14ac:dyDescent="0.15">
      <c r="A35" s="525"/>
      <c r="B35" s="526"/>
      <c r="C35" s="325"/>
      <c r="D35" s="326"/>
      <c r="E35" s="326"/>
      <c r="F35" s="326"/>
      <c r="G35" s="326"/>
      <c r="H35" s="326"/>
      <c r="I35" s="326"/>
      <c r="J35" s="327"/>
      <c r="K35" s="97"/>
      <c r="L35" s="324"/>
      <c r="M35" s="324"/>
      <c r="N35" s="324"/>
      <c r="O35" s="324"/>
      <c r="P35" s="324"/>
      <c r="Q35" s="324"/>
      <c r="R35" s="324"/>
      <c r="S35" s="324"/>
      <c r="T35" s="324"/>
      <c r="U35" s="324"/>
      <c r="V35" s="324"/>
      <c r="W35" s="324"/>
      <c r="X35" s="324"/>
      <c r="Y35" s="324"/>
      <c r="Z35" s="324"/>
      <c r="AA35" s="331"/>
      <c r="AB35" s="98"/>
      <c r="AC35" s="324"/>
      <c r="AD35" s="324"/>
      <c r="AE35" s="324"/>
      <c r="AF35" s="324"/>
      <c r="AG35" s="324"/>
      <c r="AH35" s="324"/>
      <c r="AI35" s="324"/>
      <c r="AJ35" s="324"/>
      <c r="AK35" s="324"/>
      <c r="AL35" s="324"/>
      <c r="AM35" s="324"/>
      <c r="AN35" s="324"/>
      <c r="AO35" s="98"/>
      <c r="AP35" s="99"/>
      <c r="AQ35" s="54"/>
      <c r="AR35" s="372"/>
      <c r="AS35" s="471"/>
      <c r="AT35" s="471"/>
      <c r="AU35" s="471"/>
      <c r="AV35" s="471"/>
      <c r="AW35" s="471"/>
      <c r="AX35" s="471"/>
      <c r="AY35" s="471"/>
      <c r="AZ35" s="472"/>
      <c r="BA35" s="166"/>
      <c r="BB35" s="167"/>
      <c r="BC35" s="167"/>
      <c r="BD35" s="454" t="s">
        <v>140</v>
      </c>
      <c r="BE35" s="454"/>
      <c r="BF35" s="454"/>
      <c r="BG35" s="454"/>
      <c r="BH35" s="454"/>
      <c r="BI35" s="461">
        <v>100</v>
      </c>
      <c r="BJ35" s="461"/>
      <c r="BK35" s="461"/>
      <c r="BL35" s="461"/>
      <c r="BM35" s="461"/>
      <c r="BN35" s="461"/>
      <c r="BO35" s="349" t="s">
        <v>81</v>
      </c>
      <c r="BP35" s="349"/>
      <c r="BQ35" s="349"/>
      <c r="BR35" s="349"/>
      <c r="BS35" s="349"/>
      <c r="BT35" s="349"/>
      <c r="BU35" s="174"/>
      <c r="BV35" s="459" t="s">
        <v>149</v>
      </c>
      <c r="BW35" s="459"/>
      <c r="BX35" s="459"/>
      <c r="BY35" s="459"/>
      <c r="BZ35" s="459"/>
      <c r="CA35" s="459"/>
      <c r="CB35" s="459"/>
      <c r="CC35" s="459"/>
      <c r="CD35" s="459"/>
      <c r="CE35" s="347">
        <f>100-BI35</f>
        <v>0</v>
      </c>
      <c r="CF35" s="347"/>
      <c r="CG35" s="347"/>
      <c r="CH35" s="347"/>
      <c r="CI35" s="347"/>
      <c r="CJ35" s="347"/>
      <c r="CK35" s="349" t="s">
        <v>81</v>
      </c>
      <c r="CL35" s="349"/>
      <c r="CM35" s="349"/>
      <c r="CN35" s="349"/>
      <c r="CO35" s="351" t="s">
        <v>150</v>
      </c>
      <c r="CP35" s="351"/>
      <c r="CQ35" s="351"/>
      <c r="CR35" s="457"/>
      <c r="CS35" s="457"/>
      <c r="CT35" s="457"/>
      <c r="CU35" s="457"/>
      <c r="CV35" s="457"/>
      <c r="CW35" s="457"/>
      <c r="CX35" s="476" t="s">
        <v>89</v>
      </c>
      <c r="CY35" s="476"/>
      <c r="CZ35" s="476"/>
      <c r="DA35" s="476"/>
      <c r="DB35" s="480" t="s">
        <v>151</v>
      </c>
      <c r="DC35" s="481"/>
      <c r="DD35" s="481"/>
      <c r="DE35" s="167"/>
      <c r="DF35" s="167"/>
      <c r="DG35" s="167"/>
      <c r="DH35" s="167"/>
      <c r="DI35" s="167"/>
      <c r="DJ35" s="167"/>
      <c r="DK35" s="167"/>
      <c r="DL35" s="167"/>
      <c r="DM35" s="167"/>
      <c r="DN35" s="167"/>
      <c r="DO35" s="167"/>
      <c r="DP35" s="167"/>
      <c r="DQ35" s="167"/>
      <c r="DR35" s="167"/>
      <c r="DS35" s="167"/>
      <c r="DT35" s="167"/>
      <c r="DU35" s="167"/>
      <c r="DV35" s="167"/>
      <c r="DW35" s="167"/>
      <c r="DX35" s="167"/>
      <c r="DY35" s="167"/>
      <c r="DZ35" s="167"/>
      <c r="EA35" s="167"/>
      <c r="EB35" s="167"/>
      <c r="EC35" s="167"/>
      <c r="ED35" s="167"/>
      <c r="EE35" s="167"/>
      <c r="EF35" s="167"/>
      <c r="EG35" s="167"/>
      <c r="EH35" s="167"/>
      <c r="EI35" s="167"/>
      <c r="EJ35" s="167"/>
      <c r="EK35" s="167"/>
      <c r="EL35" s="167"/>
      <c r="EM35" s="167"/>
      <c r="EN35" s="167"/>
      <c r="EO35" s="167"/>
      <c r="EP35" s="167"/>
      <c r="EQ35" s="167"/>
      <c r="ER35" s="167"/>
      <c r="ES35" s="167"/>
      <c r="ET35" s="167"/>
      <c r="EU35" s="167"/>
      <c r="EV35" s="167"/>
      <c r="EW35" s="167"/>
      <c r="EX35" s="167"/>
      <c r="EY35" s="167"/>
      <c r="EZ35" s="167"/>
      <c r="FA35" s="167"/>
      <c r="FB35" s="169"/>
      <c r="FC35" s="169"/>
      <c r="FD35" s="169"/>
      <c r="FE35" s="170"/>
      <c r="FF35" s="38"/>
    </row>
    <row r="36" spans="1:162" ht="3.75" customHeight="1" x14ac:dyDescent="0.15">
      <c r="A36" s="525"/>
      <c r="B36" s="526"/>
      <c r="C36" s="328"/>
      <c r="D36" s="329"/>
      <c r="E36" s="329"/>
      <c r="F36" s="329"/>
      <c r="G36" s="329"/>
      <c r="H36" s="329"/>
      <c r="I36" s="329"/>
      <c r="J36" s="330"/>
      <c r="K36" s="100"/>
      <c r="L36" s="101"/>
      <c r="M36" s="101"/>
      <c r="N36" s="101"/>
      <c r="O36" s="102"/>
      <c r="P36" s="101"/>
      <c r="Q36" s="101"/>
      <c r="R36" s="101"/>
      <c r="S36" s="101"/>
      <c r="T36" s="101"/>
      <c r="U36" s="102"/>
      <c r="V36" s="101"/>
      <c r="W36" s="101"/>
      <c r="X36" s="101"/>
      <c r="Y36" s="101"/>
      <c r="Z36" s="101"/>
      <c r="AA36" s="103"/>
      <c r="AB36" s="101"/>
      <c r="AC36" s="101"/>
      <c r="AD36" s="101"/>
      <c r="AE36" s="101"/>
      <c r="AF36" s="101"/>
      <c r="AG36" s="104"/>
      <c r="AH36" s="101"/>
      <c r="AI36" s="101"/>
      <c r="AJ36" s="101"/>
      <c r="AK36" s="101"/>
      <c r="AL36" s="102"/>
      <c r="AM36" s="101"/>
      <c r="AN36" s="101"/>
      <c r="AO36" s="101"/>
      <c r="AP36" s="103"/>
      <c r="AQ36" s="54"/>
      <c r="AR36" s="372"/>
      <c r="AS36" s="471"/>
      <c r="AT36" s="471"/>
      <c r="AU36" s="471"/>
      <c r="AV36" s="471"/>
      <c r="AW36" s="471"/>
      <c r="AX36" s="471"/>
      <c r="AY36" s="471"/>
      <c r="AZ36" s="472"/>
      <c r="BA36" s="171"/>
      <c r="BB36" s="172"/>
      <c r="BC36" s="172"/>
      <c r="BD36" s="354"/>
      <c r="BE36" s="354"/>
      <c r="BF36" s="354"/>
      <c r="BG36" s="354"/>
      <c r="BH36" s="354"/>
      <c r="BI36" s="462"/>
      <c r="BJ36" s="462"/>
      <c r="BK36" s="462"/>
      <c r="BL36" s="462"/>
      <c r="BM36" s="462"/>
      <c r="BN36" s="462"/>
      <c r="BO36" s="350"/>
      <c r="BP36" s="350"/>
      <c r="BQ36" s="350"/>
      <c r="BR36" s="350"/>
      <c r="BS36" s="350"/>
      <c r="BT36" s="350"/>
      <c r="BU36" s="175"/>
      <c r="BV36" s="460"/>
      <c r="BW36" s="460"/>
      <c r="BX36" s="460"/>
      <c r="BY36" s="460"/>
      <c r="BZ36" s="460"/>
      <c r="CA36" s="460"/>
      <c r="CB36" s="460"/>
      <c r="CC36" s="460"/>
      <c r="CD36" s="460"/>
      <c r="CE36" s="348"/>
      <c r="CF36" s="348"/>
      <c r="CG36" s="348"/>
      <c r="CH36" s="348"/>
      <c r="CI36" s="348"/>
      <c r="CJ36" s="348"/>
      <c r="CK36" s="350"/>
      <c r="CL36" s="350"/>
      <c r="CM36" s="350"/>
      <c r="CN36" s="350"/>
      <c r="CO36" s="352"/>
      <c r="CP36" s="352"/>
      <c r="CQ36" s="352"/>
      <c r="CR36" s="458"/>
      <c r="CS36" s="458"/>
      <c r="CT36" s="458"/>
      <c r="CU36" s="458"/>
      <c r="CV36" s="458"/>
      <c r="CW36" s="458"/>
      <c r="CX36" s="477"/>
      <c r="CY36" s="477"/>
      <c r="CZ36" s="477"/>
      <c r="DA36" s="477"/>
      <c r="DB36" s="482"/>
      <c r="DC36" s="482"/>
      <c r="DD36" s="482"/>
      <c r="DE36" s="172"/>
      <c r="DF36" s="172"/>
      <c r="DG36" s="172"/>
      <c r="DH36" s="172"/>
      <c r="DI36" s="172"/>
      <c r="DJ36" s="172"/>
      <c r="DK36" s="172"/>
      <c r="DL36" s="172"/>
      <c r="DM36" s="172"/>
      <c r="DN36" s="172"/>
      <c r="DO36" s="172"/>
      <c r="DP36" s="172"/>
      <c r="DQ36" s="172"/>
      <c r="DR36" s="172"/>
      <c r="DS36" s="172"/>
      <c r="DT36" s="172"/>
      <c r="DU36" s="172"/>
      <c r="DV36" s="172"/>
      <c r="DW36" s="172"/>
      <c r="DX36" s="172"/>
      <c r="DY36" s="172"/>
      <c r="DZ36" s="172"/>
      <c r="EA36" s="172"/>
      <c r="EB36" s="172"/>
      <c r="EC36" s="172"/>
      <c r="ED36" s="172"/>
      <c r="EE36" s="172"/>
      <c r="EF36" s="172"/>
      <c r="EG36" s="172"/>
      <c r="EH36" s="172"/>
      <c r="EI36" s="172"/>
      <c r="EJ36" s="172"/>
      <c r="EK36" s="172"/>
      <c r="EL36" s="172"/>
      <c r="EM36" s="172"/>
      <c r="EN36" s="172"/>
      <c r="EO36" s="172"/>
      <c r="EP36" s="172"/>
      <c r="EQ36" s="172"/>
      <c r="ER36" s="172"/>
      <c r="ES36" s="172"/>
      <c r="ET36" s="172"/>
      <c r="EU36" s="172"/>
      <c r="EV36" s="172"/>
      <c r="EW36" s="172"/>
      <c r="EX36" s="172"/>
      <c r="EY36" s="172"/>
      <c r="EZ36" s="172"/>
      <c r="FA36" s="172"/>
      <c r="FB36" s="168"/>
      <c r="FC36" s="168"/>
      <c r="FD36" s="168"/>
      <c r="FE36" s="173"/>
      <c r="FF36" s="38"/>
    </row>
    <row r="37" spans="1:162" ht="18.75" customHeight="1" x14ac:dyDescent="0.15">
      <c r="A37" s="525"/>
      <c r="B37" s="526"/>
      <c r="C37" s="325"/>
      <c r="D37" s="326"/>
      <c r="E37" s="326"/>
      <c r="F37" s="326"/>
      <c r="G37" s="326"/>
      <c r="H37" s="326"/>
      <c r="I37" s="326"/>
      <c r="J37" s="327"/>
      <c r="K37" s="97"/>
      <c r="L37" s="324"/>
      <c r="M37" s="324"/>
      <c r="N37" s="324"/>
      <c r="O37" s="324"/>
      <c r="P37" s="324"/>
      <c r="Q37" s="324"/>
      <c r="R37" s="324"/>
      <c r="S37" s="324"/>
      <c r="T37" s="324"/>
      <c r="U37" s="324"/>
      <c r="V37" s="324"/>
      <c r="W37" s="324"/>
      <c r="X37" s="324"/>
      <c r="Y37" s="324"/>
      <c r="Z37" s="324"/>
      <c r="AA37" s="331"/>
      <c r="AB37" s="98"/>
      <c r="AC37" s="324"/>
      <c r="AD37" s="324"/>
      <c r="AE37" s="324"/>
      <c r="AF37" s="324"/>
      <c r="AG37" s="324"/>
      <c r="AH37" s="324"/>
      <c r="AI37" s="324"/>
      <c r="AJ37" s="324"/>
      <c r="AK37" s="324"/>
      <c r="AL37" s="324"/>
      <c r="AM37" s="324"/>
      <c r="AN37" s="324"/>
      <c r="AO37" s="98"/>
      <c r="AP37" s="99"/>
      <c r="AQ37" s="54"/>
      <c r="AR37" s="372"/>
      <c r="AS37" s="471"/>
      <c r="AT37" s="471"/>
      <c r="AU37" s="471"/>
      <c r="AV37" s="471"/>
      <c r="AW37" s="471"/>
      <c r="AX37" s="471"/>
      <c r="AY37" s="471"/>
      <c r="AZ37" s="472"/>
      <c r="BA37" s="438"/>
      <c r="BB37" s="439"/>
      <c r="BC37" s="439"/>
      <c r="BD37" s="436" t="s">
        <v>82</v>
      </c>
      <c r="BE37" s="436"/>
      <c r="BF37" s="436"/>
      <c r="BG37" s="436"/>
      <c r="BH37" s="436"/>
      <c r="BI37" s="436"/>
      <c r="BJ37" s="436"/>
      <c r="BK37" s="436"/>
      <c r="BL37" s="436"/>
      <c r="BM37" s="436"/>
      <c r="BN37" s="436"/>
      <c r="BO37" s="436"/>
      <c r="BP37" s="436"/>
      <c r="BQ37" s="436"/>
      <c r="BR37" s="436"/>
      <c r="BS37" s="436"/>
      <c r="BT37" s="436"/>
      <c r="BU37" s="436"/>
      <c r="BV37" s="436"/>
      <c r="BW37" s="436"/>
      <c r="BX37" s="442" t="s">
        <v>132</v>
      </c>
      <c r="BY37" s="442"/>
      <c r="BZ37" s="442"/>
      <c r="CA37" s="442"/>
      <c r="CB37" s="402" t="s">
        <v>83</v>
      </c>
      <c r="CC37" s="402"/>
      <c r="CD37" s="402"/>
      <c r="CE37" s="402"/>
      <c r="CF37" s="402"/>
      <c r="CG37" s="402"/>
      <c r="CH37" s="402"/>
      <c r="CI37" s="402"/>
      <c r="CJ37" s="402"/>
      <c r="CK37" s="402"/>
      <c r="CL37" s="402"/>
      <c r="CM37" s="402"/>
      <c r="CN37" s="402"/>
      <c r="CO37" s="402"/>
      <c r="CP37" s="402"/>
      <c r="CQ37" s="402"/>
      <c r="CR37" s="402"/>
      <c r="CS37" s="402"/>
      <c r="CT37" s="402"/>
      <c r="CU37" s="402"/>
      <c r="CV37" s="402"/>
      <c r="CW37" s="402"/>
      <c r="CX37" s="402"/>
      <c r="CY37" s="402"/>
      <c r="CZ37" s="402"/>
      <c r="DA37" s="402"/>
      <c r="DB37" s="444"/>
      <c r="DC37" s="446"/>
      <c r="DD37" s="439"/>
      <c r="DE37" s="439"/>
      <c r="DF37" s="436" t="s">
        <v>84</v>
      </c>
      <c r="DG37" s="436"/>
      <c r="DH37" s="436"/>
      <c r="DI37" s="436"/>
      <c r="DJ37" s="436"/>
      <c r="DK37" s="436"/>
      <c r="DL37" s="436"/>
      <c r="DM37" s="436"/>
      <c r="DN37" s="436"/>
      <c r="DO37" s="436"/>
      <c r="DP37" s="408" t="s">
        <v>70</v>
      </c>
      <c r="DQ37" s="408"/>
      <c r="DR37" s="408"/>
      <c r="DS37" s="408"/>
      <c r="DT37" s="408"/>
      <c r="DU37" s="402" t="s">
        <v>85</v>
      </c>
      <c r="DV37" s="402"/>
      <c r="DW37" s="402"/>
      <c r="DX37" s="402"/>
      <c r="DY37" s="402"/>
      <c r="DZ37" s="402"/>
      <c r="EA37" s="402"/>
      <c r="EB37" s="408" t="s">
        <v>102</v>
      </c>
      <c r="EC37" s="408"/>
      <c r="ED37" s="408"/>
      <c r="EE37" s="408"/>
      <c r="EF37" s="408"/>
      <c r="EG37" s="402" t="s">
        <v>86</v>
      </c>
      <c r="EH37" s="402"/>
      <c r="EI37" s="402"/>
      <c r="EJ37" s="402"/>
      <c r="EK37" s="402"/>
      <c r="EL37" s="402"/>
      <c r="EM37" s="404">
        <f>IF(DP37="□",3,0)</f>
        <v>3</v>
      </c>
      <c r="EN37" s="404"/>
      <c r="EO37" s="404"/>
      <c r="EP37" s="404"/>
      <c r="EQ37" s="402" t="s">
        <v>83</v>
      </c>
      <c r="ER37" s="402"/>
      <c r="ES37" s="402"/>
      <c r="ET37" s="402"/>
      <c r="EU37" s="402"/>
      <c r="EV37" s="402"/>
      <c r="EW37" s="402"/>
      <c r="EX37" s="402"/>
      <c r="EY37" s="402"/>
      <c r="EZ37" s="402"/>
      <c r="FA37" s="402"/>
      <c r="FB37" s="402"/>
      <c r="FC37" s="402"/>
      <c r="FD37" s="402"/>
      <c r="FE37" s="406"/>
      <c r="FF37" s="38"/>
    </row>
    <row r="38" spans="1:162" ht="3.75" customHeight="1" x14ac:dyDescent="0.15">
      <c r="A38" s="525"/>
      <c r="B38" s="526"/>
      <c r="C38" s="328"/>
      <c r="D38" s="329"/>
      <c r="E38" s="329"/>
      <c r="F38" s="329"/>
      <c r="G38" s="329"/>
      <c r="H38" s="329"/>
      <c r="I38" s="329"/>
      <c r="J38" s="330"/>
      <c r="K38" s="100"/>
      <c r="L38" s="101"/>
      <c r="M38" s="101"/>
      <c r="N38" s="101"/>
      <c r="O38" s="102"/>
      <c r="P38" s="101"/>
      <c r="Q38" s="101"/>
      <c r="R38" s="101"/>
      <c r="S38" s="101"/>
      <c r="T38" s="101"/>
      <c r="U38" s="102"/>
      <c r="V38" s="101"/>
      <c r="W38" s="101"/>
      <c r="X38" s="101"/>
      <c r="Y38" s="101"/>
      <c r="Z38" s="101"/>
      <c r="AA38" s="103"/>
      <c r="AB38" s="101"/>
      <c r="AC38" s="101"/>
      <c r="AD38" s="101"/>
      <c r="AE38" s="101"/>
      <c r="AF38" s="101"/>
      <c r="AG38" s="104"/>
      <c r="AH38" s="101"/>
      <c r="AI38" s="101"/>
      <c r="AJ38" s="101"/>
      <c r="AK38" s="101"/>
      <c r="AL38" s="102"/>
      <c r="AM38" s="101"/>
      <c r="AN38" s="101"/>
      <c r="AO38" s="101"/>
      <c r="AP38" s="103"/>
      <c r="AQ38" s="54"/>
      <c r="AR38" s="420"/>
      <c r="AS38" s="421"/>
      <c r="AT38" s="421"/>
      <c r="AU38" s="421"/>
      <c r="AV38" s="421"/>
      <c r="AW38" s="421"/>
      <c r="AX38" s="421"/>
      <c r="AY38" s="421"/>
      <c r="AZ38" s="422"/>
      <c r="BA38" s="440"/>
      <c r="BB38" s="441"/>
      <c r="BC38" s="441"/>
      <c r="BD38" s="437"/>
      <c r="BE38" s="437"/>
      <c r="BF38" s="437"/>
      <c r="BG38" s="437"/>
      <c r="BH38" s="437"/>
      <c r="BI38" s="437"/>
      <c r="BJ38" s="437"/>
      <c r="BK38" s="437"/>
      <c r="BL38" s="437"/>
      <c r="BM38" s="437"/>
      <c r="BN38" s="437"/>
      <c r="BO38" s="437"/>
      <c r="BP38" s="437"/>
      <c r="BQ38" s="437"/>
      <c r="BR38" s="437"/>
      <c r="BS38" s="437"/>
      <c r="BT38" s="437"/>
      <c r="BU38" s="437"/>
      <c r="BV38" s="437"/>
      <c r="BW38" s="437"/>
      <c r="BX38" s="443"/>
      <c r="BY38" s="443"/>
      <c r="BZ38" s="443"/>
      <c r="CA38" s="443"/>
      <c r="CB38" s="403"/>
      <c r="CC38" s="403"/>
      <c r="CD38" s="403"/>
      <c r="CE38" s="403"/>
      <c r="CF38" s="403"/>
      <c r="CG38" s="403"/>
      <c r="CH38" s="403"/>
      <c r="CI38" s="403"/>
      <c r="CJ38" s="403"/>
      <c r="CK38" s="403"/>
      <c r="CL38" s="403"/>
      <c r="CM38" s="403"/>
      <c r="CN38" s="403"/>
      <c r="CO38" s="403"/>
      <c r="CP38" s="403"/>
      <c r="CQ38" s="403"/>
      <c r="CR38" s="403"/>
      <c r="CS38" s="403"/>
      <c r="CT38" s="403"/>
      <c r="CU38" s="403"/>
      <c r="CV38" s="403"/>
      <c r="CW38" s="403"/>
      <c r="CX38" s="403"/>
      <c r="CY38" s="403"/>
      <c r="CZ38" s="403"/>
      <c r="DA38" s="403"/>
      <c r="DB38" s="445"/>
      <c r="DC38" s="447"/>
      <c r="DD38" s="441"/>
      <c r="DE38" s="441"/>
      <c r="DF38" s="437"/>
      <c r="DG38" s="437"/>
      <c r="DH38" s="437"/>
      <c r="DI38" s="437"/>
      <c r="DJ38" s="437"/>
      <c r="DK38" s="437"/>
      <c r="DL38" s="437"/>
      <c r="DM38" s="437"/>
      <c r="DN38" s="437"/>
      <c r="DO38" s="437"/>
      <c r="DP38" s="395"/>
      <c r="DQ38" s="395"/>
      <c r="DR38" s="395"/>
      <c r="DS38" s="395"/>
      <c r="DT38" s="395"/>
      <c r="DU38" s="403"/>
      <c r="DV38" s="403"/>
      <c r="DW38" s="403"/>
      <c r="DX38" s="403"/>
      <c r="DY38" s="403"/>
      <c r="DZ38" s="403"/>
      <c r="EA38" s="403"/>
      <c r="EB38" s="395"/>
      <c r="EC38" s="395"/>
      <c r="ED38" s="395"/>
      <c r="EE38" s="395"/>
      <c r="EF38" s="395"/>
      <c r="EG38" s="403"/>
      <c r="EH38" s="403"/>
      <c r="EI38" s="403"/>
      <c r="EJ38" s="403"/>
      <c r="EK38" s="403"/>
      <c r="EL38" s="403"/>
      <c r="EM38" s="405"/>
      <c r="EN38" s="405"/>
      <c r="EO38" s="405"/>
      <c r="EP38" s="405"/>
      <c r="EQ38" s="403"/>
      <c r="ER38" s="403"/>
      <c r="ES38" s="403"/>
      <c r="ET38" s="403"/>
      <c r="EU38" s="403"/>
      <c r="EV38" s="403"/>
      <c r="EW38" s="403"/>
      <c r="EX38" s="403"/>
      <c r="EY38" s="403"/>
      <c r="EZ38" s="403"/>
      <c r="FA38" s="403"/>
      <c r="FB38" s="403"/>
      <c r="FC38" s="403"/>
      <c r="FD38" s="403"/>
      <c r="FE38" s="407"/>
      <c r="FF38" s="38"/>
    </row>
    <row r="39" spans="1:162" ht="18.75" customHeight="1" x14ac:dyDescent="0.15">
      <c r="A39" s="525"/>
      <c r="B39" s="526"/>
      <c r="C39" s="325"/>
      <c r="D39" s="326"/>
      <c r="E39" s="326"/>
      <c r="F39" s="326"/>
      <c r="G39" s="326"/>
      <c r="H39" s="326"/>
      <c r="I39" s="326"/>
      <c r="J39" s="327"/>
      <c r="K39" s="97"/>
      <c r="L39" s="324"/>
      <c r="M39" s="324"/>
      <c r="N39" s="324"/>
      <c r="O39" s="324"/>
      <c r="P39" s="324"/>
      <c r="Q39" s="324"/>
      <c r="R39" s="324"/>
      <c r="S39" s="324"/>
      <c r="T39" s="324"/>
      <c r="U39" s="324"/>
      <c r="V39" s="324"/>
      <c r="W39" s="324"/>
      <c r="X39" s="324"/>
      <c r="Y39" s="324"/>
      <c r="Z39" s="324"/>
      <c r="AA39" s="331"/>
      <c r="AB39" s="98"/>
      <c r="AC39" s="324"/>
      <c r="AD39" s="324"/>
      <c r="AE39" s="324"/>
      <c r="AF39" s="324"/>
      <c r="AG39" s="324"/>
      <c r="AH39" s="324"/>
      <c r="AI39" s="324"/>
      <c r="AJ39" s="324"/>
      <c r="AK39" s="324"/>
      <c r="AL39" s="324"/>
      <c r="AM39" s="324"/>
      <c r="AN39" s="324"/>
      <c r="AO39" s="98"/>
      <c r="AP39" s="99"/>
      <c r="AQ39" s="54"/>
      <c r="AR39" s="467" t="s">
        <v>126</v>
      </c>
      <c r="AS39" s="502"/>
      <c r="AT39" s="502"/>
      <c r="AU39" s="502"/>
      <c r="AV39" s="502"/>
      <c r="AW39" s="502"/>
      <c r="AX39" s="502"/>
      <c r="AY39" s="502"/>
      <c r="AZ39" s="503"/>
      <c r="BA39" s="452"/>
      <c r="BB39" s="453"/>
      <c r="BC39" s="453"/>
      <c r="BD39" s="505" t="s">
        <v>188</v>
      </c>
      <c r="BE39" s="505"/>
      <c r="BF39" s="505"/>
      <c r="BG39" s="505"/>
      <c r="BH39" s="505"/>
      <c r="BI39" s="505"/>
      <c r="BJ39" s="505"/>
      <c r="BK39" s="505"/>
      <c r="BL39" s="435" t="s">
        <v>87</v>
      </c>
      <c r="BM39" s="435"/>
      <c r="BN39" s="435"/>
      <c r="BO39" s="435"/>
      <c r="BP39" s="450" t="s">
        <v>152</v>
      </c>
      <c r="BQ39" s="450"/>
      <c r="BR39" s="450"/>
      <c r="BS39" s="450"/>
      <c r="BT39" s="450"/>
      <c r="BU39" s="450"/>
      <c r="BV39" s="355" t="s">
        <v>88</v>
      </c>
      <c r="BW39" s="355"/>
      <c r="BX39" s="355"/>
      <c r="BY39" s="355"/>
      <c r="BZ39" s="450" t="s">
        <v>153</v>
      </c>
      <c r="CA39" s="450"/>
      <c r="CB39" s="450"/>
      <c r="CC39" s="450"/>
      <c r="CD39" s="450"/>
      <c r="CE39" s="450"/>
      <c r="CF39" s="355" t="s">
        <v>89</v>
      </c>
      <c r="CG39" s="355"/>
      <c r="CH39" s="355"/>
      <c r="CI39" s="355"/>
      <c r="CJ39" s="370" t="s">
        <v>90</v>
      </c>
      <c r="CK39" s="370"/>
      <c r="CL39" s="370"/>
      <c r="CM39" s="370"/>
      <c r="CN39" s="370"/>
      <c r="CO39" s="370"/>
      <c r="CP39" s="474" t="s">
        <v>188</v>
      </c>
      <c r="CQ39" s="474"/>
      <c r="CR39" s="474"/>
      <c r="CS39" s="474"/>
      <c r="CT39" s="474"/>
      <c r="CU39" s="474"/>
      <c r="CV39" s="474"/>
      <c r="CW39" s="474"/>
      <c r="CX39" s="474"/>
      <c r="CY39" s="474"/>
      <c r="CZ39" s="474"/>
      <c r="DA39" s="474"/>
      <c r="DB39" s="435" t="s">
        <v>87</v>
      </c>
      <c r="DC39" s="435"/>
      <c r="DD39" s="435"/>
      <c r="DE39" s="435"/>
      <c r="DF39" s="450" t="s">
        <v>189</v>
      </c>
      <c r="DG39" s="450"/>
      <c r="DH39" s="450"/>
      <c r="DI39" s="450"/>
      <c r="DJ39" s="450"/>
      <c r="DK39" s="450"/>
      <c r="DL39" s="355" t="s">
        <v>88</v>
      </c>
      <c r="DM39" s="355"/>
      <c r="DN39" s="355"/>
      <c r="DO39" s="355"/>
      <c r="DP39" s="450" t="s">
        <v>154</v>
      </c>
      <c r="DQ39" s="450"/>
      <c r="DR39" s="450"/>
      <c r="DS39" s="450"/>
      <c r="DT39" s="450"/>
      <c r="DU39" s="450"/>
      <c r="DV39" s="355" t="s">
        <v>89</v>
      </c>
      <c r="DW39" s="355"/>
      <c r="DX39" s="355"/>
      <c r="DY39" s="355"/>
      <c r="DZ39" s="389"/>
      <c r="EA39" s="389"/>
      <c r="EB39" s="389"/>
      <c r="EC39" s="389"/>
      <c r="ED39" s="389"/>
      <c r="EE39" s="389"/>
      <c r="EF39" s="389"/>
      <c r="EG39" s="389"/>
      <c r="EH39" s="389"/>
      <c r="EI39" s="389"/>
      <c r="EJ39" s="389"/>
      <c r="EK39" s="389"/>
      <c r="EL39" s="389"/>
      <c r="EM39" s="389"/>
      <c r="EN39" s="389"/>
      <c r="EO39" s="389"/>
      <c r="EP39" s="389"/>
      <c r="EQ39" s="389"/>
      <c r="ER39" s="389"/>
      <c r="ES39" s="389"/>
      <c r="ET39" s="389"/>
      <c r="EU39" s="389"/>
      <c r="EV39" s="389"/>
      <c r="EW39" s="389"/>
      <c r="EX39" s="389"/>
      <c r="EY39" s="389"/>
      <c r="EZ39" s="389"/>
      <c r="FA39" s="389"/>
      <c r="FB39" s="389"/>
      <c r="FC39" s="389"/>
      <c r="FD39" s="389"/>
      <c r="FE39" s="390"/>
      <c r="FF39" s="38"/>
    </row>
    <row r="40" spans="1:162" ht="3.75" customHeight="1" x14ac:dyDescent="0.15">
      <c r="A40" s="525"/>
      <c r="B40" s="526"/>
      <c r="C40" s="328"/>
      <c r="D40" s="329"/>
      <c r="E40" s="329"/>
      <c r="F40" s="329"/>
      <c r="G40" s="329"/>
      <c r="H40" s="329"/>
      <c r="I40" s="329"/>
      <c r="J40" s="330"/>
      <c r="K40" s="100"/>
      <c r="L40" s="101"/>
      <c r="M40" s="101"/>
      <c r="N40" s="101"/>
      <c r="O40" s="102"/>
      <c r="P40" s="101"/>
      <c r="Q40" s="101"/>
      <c r="R40" s="101"/>
      <c r="S40" s="101"/>
      <c r="T40" s="101"/>
      <c r="U40" s="102"/>
      <c r="V40" s="101"/>
      <c r="W40" s="101"/>
      <c r="X40" s="101"/>
      <c r="Y40" s="101"/>
      <c r="Z40" s="101"/>
      <c r="AA40" s="103"/>
      <c r="AB40" s="101"/>
      <c r="AC40" s="101"/>
      <c r="AD40" s="101"/>
      <c r="AE40" s="101"/>
      <c r="AF40" s="101"/>
      <c r="AG40" s="104"/>
      <c r="AH40" s="101"/>
      <c r="AI40" s="101"/>
      <c r="AJ40" s="101"/>
      <c r="AK40" s="101"/>
      <c r="AL40" s="102"/>
      <c r="AM40" s="101"/>
      <c r="AN40" s="101"/>
      <c r="AO40" s="101"/>
      <c r="AP40" s="103"/>
      <c r="AQ40" s="54"/>
      <c r="AR40" s="504"/>
      <c r="AS40" s="502"/>
      <c r="AT40" s="502"/>
      <c r="AU40" s="502"/>
      <c r="AV40" s="502"/>
      <c r="AW40" s="502"/>
      <c r="AX40" s="502"/>
      <c r="AY40" s="502"/>
      <c r="AZ40" s="503"/>
      <c r="BA40" s="440"/>
      <c r="BB40" s="441"/>
      <c r="BC40" s="441"/>
      <c r="BD40" s="506"/>
      <c r="BE40" s="506"/>
      <c r="BF40" s="506"/>
      <c r="BG40" s="506"/>
      <c r="BH40" s="506"/>
      <c r="BI40" s="506"/>
      <c r="BJ40" s="506"/>
      <c r="BK40" s="506"/>
      <c r="BL40" s="437"/>
      <c r="BM40" s="437"/>
      <c r="BN40" s="437"/>
      <c r="BO40" s="437"/>
      <c r="BP40" s="451"/>
      <c r="BQ40" s="451"/>
      <c r="BR40" s="451"/>
      <c r="BS40" s="451"/>
      <c r="BT40" s="451"/>
      <c r="BU40" s="451"/>
      <c r="BV40" s="403"/>
      <c r="BW40" s="403"/>
      <c r="BX40" s="403"/>
      <c r="BY40" s="403"/>
      <c r="BZ40" s="451"/>
      <c r="CA40" s="451"/>
      <c r="CB40" s="451"/>
      <c r="CC40" s="451"/>
      <c r="CD40" s="451"/>
      <c r="CE40" s="451"/>
      <c r="CF40" s="403"/>
      <c r="CG40" s="403"/>
      <c r="CH40" s="403"/>
      <c r="CI40" s="403"/>
      <c r="CJ40" s="376"/>
      <c r="CK40" s="376"/>
      <c r="CL40" s="376"/>
      <c r="CM40" s="376"/>
      <c r="CN40" s="376"/>
      <c r="CO40" s="376"/>
      <c r="CP40" s="475"/>
      <c r="CQ40" s="475"/>
      <c r="CR40" s="475"/>
      <c r="CS40" s="475"/>
      <c r="CT40" s="475"/>
      <c r="CU40" s="475"/>
      <c r="CV40" s="475"/>
      <c r="CW40" s="475"/>
      <c r="CX40" s="475"/>
      <c r="CY40" s="475"/>
      <c r="CZ40" s="475"/>
      <c r="DA40" s="475"/>
      <c r="DB40" s="437"/>
      <c r="DC40" s="437"/>
      <c r="DD40" s="437"/>
      <c r="DE40" s="437"/>
      <c r="DF40" s="451"/>
      <c r="DG40" s="451"/>
      <c r="DH40" s="451"/>
      <c r="DI40" s="451"/>
      <c r="DJ40" s="451"/>
      <c r="DK40" s="451"/>
      <c r="DL40" s="403"/>
      <c r="DM40" s="403"/>
      <c r="DN40" s="403"/>
      <c r="DO40" s="403"/>
      <c r="DP40" s="451"/>
      <c r="DQ40" s="451"/>
      <c r="DR40" s="451"/>
      <c r="DS40" s="451"/>
      <c r="DT40" s="451"/>
      <c r="DU40" s="451"/>
      <c r="DV40" s="403"/>
      <c r="DW40" s="403"/>
      <c r="DX40" s="403"/>
      <c r="DY40" s="403"/>
      <c r="DZ40" s="411"/>
      <c r="EA40" s="411"/>
      <c r="EB40" s="411"/>
      <c r="EC40" s="411"/>
      <c r="ED40" s="411"/>
      <c r="EE40" s="411"/>
      <c r="EF40" s="411"/>
      <c r="EG40" s="411"/>
      <c r="EH40" s="411"/>
      <c r="EI40" s="411"/>
      <c r="EJ40" s="411"/>
      <c r="EK40" s="411"/>
      <c r="EL40" s="411"/>
      <c r="EM40" s="411"/>
      <c r="EN40" s="411"/>
      <c r="EO40" s="411"/>
      <c r="EP40" s="411"/>
      <c r="EQ40" s="411"/>
      <c r="ER40" s="411"/>
      <c r="ES40" s="411"/>
      <c r="ET40" s="411"/>
      <c r="EU40" s="411"/>
      <c r="EV40" s="411"/>
      <c r="EW40" s="411"/>
      <c r="EX40" s="411"/>
      <c r="EY40" s="411"/>
      <c r="EZ40" s="411"/>
      <c r="FA40" s="411"/>
      <c r="FB40" s="411"/>
      <c r="FC40" s="411"/>
      <c r="FD40" s="411"/>
      <c r="FE40" s="412"/>
      <c r="FF40" s="38"/>
    </row>
    <row r="41" spans="1:162" ht="18.75" customHeight="1" x14ac:dyDescent="0.15">
      <c r="A41" s="525"/>
      <c r="B41" s="526"/>
      <c r="C41" s="369" t="s">
        <v>45</v>
      </c>
      <c r="D41" s="370"/>
      <c r="E41" s="370"/>
      <c r="F41" s="370"/>
      <c r="G41" s="370"/>
      <c r="H41" s="370"/>
      <c r="I41" s="389"/>
      <c r="J41" s="390"/>
      <c r="K41" s="97"/>
      <c r="L41" s="324"/>
      <c r="M41" s="324"/>
      <c r="N41" s="324"/>
      <c r="O41" s="324"/>
      <c r="P41" s="324"/>
      <c r="Q41" s="324"/>
      <c r="R41" s="324"/>
      <c r="S41" s="324"/>
      <c r="T41" s="324"/>
      <c r="U41" s="324"/>
      <c r="V41" s="324"/>
      <c r="W41" s="324"/>
      <c r="X41" s="324"/>
      <c r="Y41" s="324"/>
      <c r="Z41" s="324"/>
      <c r="AA41" s="331"/>
      <c r="AB41" s="98"/>
      <c r="AC41" s="324"/>
      <c r="AD41" s="324"/>
      <c r="AE41" s="324"/>
      <c r="AF41" s="324"/>
      <c r="AG41" s="324"/>
      <c r="AH41" s="324"/>
      <c r="AI41" s="324"/>
      <c r="AJ41" s="324"/>
      <c r="AK41" s="324"/>
      <c r="AL41" s="324"/>
      <c r="AM41" s="324"/>
      <c r="AN41" s="324"/>
      <c r="AO41" s="98"/>
      <c r="AP41" s="99"/>
      <c r="AQ41" s="54"/>
      <c r="AR41" s="467" t="s">
        <v>46</v>
      </c>
      <c r="AS41" s="468"/>
      <c r="AT41" s="468"/>
      <c r="AU41" s="468"/>
      <c r="AV41" s="468"/>
      <c r="AW41" s="468"/>
      <c r="AX41" s="468"/>
      <c r="AY41" s="468"/>
      <c r="AZ41" s="469"/>
      <c r="BA41" s="452"/>
      <c r="BB41" s="453"/>
      <c r="BC41" s="453"/>
      <c r="BD41" s="365" t="s">
        <v>70</v>
      </c>
      <c r="BE41" s="435" t="s">
        <v>91</v>
      </c>
      <c r="BF41" s="435"/>
      <c r="BG41" s="435"/>
      <c r="BH41" s="435"/>
      <c r="BI41" s="435"/>
      <c r="BJ41" s="435"/>
      <c r="BK41" s="435"/>
      <c r="BL41" s="435"/>
      <c r="BM41" s="435"/>
      <c r="BN41" s="435"/>
      <c r="BO41" s="435"/>
      <c r="BP41" s="435"/>
      <c r="BQ41" s="435"/>
      <c r="BR41" s="435"/>
      <c r="BS41" s="435"/>
      <c r="BT41" s="365" t="s">
        <v>70</v>
      </c>
      <c r="BU41" s="365"/>
      <c r="BV41" s="365"/>
      <c r="BW41" s="365"/>
      <c r="BX41" s="365"/>
      <c r="BY41" s="435" t="s">
        <v>92</v>
      </c>
      <c r="BZ41" s="435"/>
      <c r="CA41" s="435"/>
      <c r="CB41" s="435"/>
      <c r="CC41" s="435"/>
      <c r="CD41" s="435"/>
      <c r="CE41" s="435"/>
      <c r="CF41" s="435"/>
      <c r="CG41" s="435"/>
      <c r="CH41" s="435"/>
      <c r="CI41" s="435"/>
      <c r="CJ41" s="435"/>
      <c r="CK41" s="435"/>
      <c r="CL41" s="435"/>
      <c r="CM41" s="435"/>
      <c r="CN41" s="365" t="s">
        <v>70</v>
      </c>
      <c r="CO41" s="365"/>
      <c r="CP41" s="365"/>
      <c r="CQ41" s="365"/>
      <c r="CR41" s="365"/>
      <c r="CS41" s="435" t="s">
        <v>93</v>
      </c>
      <c r="CT41" s="435"/>
      <c r="CU41" s="435"/>
      <c r="CV41" s="435"/>
      <c r="CW41" s="435"/>
      <c r="CX41" s="435"/>
      <c r="CY41" s="435"/>
      <c r="CZ41" s="435"/>
      <c r="DA41" s="435"/>
      <c r="DB41" s="435"/>
      <c r="DC41" s="435"/>
      <c r="DD41" s="435"/>
      <c r="DE41" s="435"/>
      <c r="DF41" s="435"/>
      <c r="DG41" s="435"/>
      <c r="DH41" s="365" t="s">
        <v>70</v>
      </c>
      <c r="DI41" s="365"/>
      <c r="DJ41" s="365"/>
      <c r="DK41" s="365"/>
      <c r="DL41" s="365"/>
      <c r="DM41" s="435" t="s">
        <v>94</v>
      </c>
      <c r="DN41" s="435"/>
      <c r="DO41" s="435"/>
      <c r="DP41" s="435"/>
      <c r="DQ41" s="435"/>
      <c r="DR41" s="435"/>
      <c r="DS41" s="435"/>
      <c r="DT41" s="435"/>
      <c r="DU41" s="435"/>
      <c r="DV41" s="435"/>
      <c r="DW41" s="435"/>
      <c r="DX41" s="435"/>
      <c r="DY41" s="435"/>
      <c r="DZ41" s="435"/>
      <c r="EA41" s="435"/>
      <c r="EB41" s="413"/>
      <c r="EC41" s="413"/>
      <c r="ED41" s="413"/>
      <c r="EE41" s="413"/>
      <c r="EF41" s="413"/>
      <c r="EG41" s="413"/>
      <c r="EH41" s="413"/>
      <c r="EI41" s="413"/>
      <c r="EJ41" s="413"/>
      <c r="EK41" s="413"/>
      <c r="EL41" s="413"/>
      <c r="EM41" s="413"/>
      <c r="EN41" s="413"/>
      <c r="EO41" s="413"/>
      <c r="EP41" s="413"/>
      <c r="EQ41" s="413"/>
      <c r="ER41" s="413"/>
      <c r="ES41" s="413"/>
      <c r="ET41" s="413"/>
      <c r="EU41" s="413"/>
      <c r="EV41" s="413"/>
      <c r="EW41" s="413"/>
      <c r="EX41" s="413"/>
      <c r="EY41" s="413"/>
      <c r="EZ41" s="413"/>
      <c r="FA41" s="413"/>
      <c r="FB41" s="413"/>
      <c r="FC41" s="413"/>
      <c r="FD41" s="413"/>
      <c r="FE41" s="414"/>
      <c r="FF41" s="38"/>
    </row>
    <row r="42" spans="1:162" ht="3.75" customHeight="1" x14ac:dyDescent="0.15">
      <c r="A42" s="527"/>
      <c r="B42" s="528"/>
      <c r="C42" s="375"/>
      <c r="D42" s="376"/>
      <c r="E42" s="376"/>
      <c r="F42" s="376"/>
      <c r="G42" s="376"/>
      <c r="H42" s="376"/>
      <c r="I42" s="411"/>
      <c r="J42" s="412"/>
      <c r="K42" s="100"/>
      <c r="L42" s="101"/>
      <c r="M42" s="101"/>
      <c r="N42" s="101"/>
      <c r="O42" s="102"/>
      <c r="P42" s="101"/>
      <c r="Q42" s="101"/>
      <c r="R42" s="101"/>
      <c r="S42" s="101"/>
      <c r="T42" s="101"/>
      <c r="U42" s="102"/>
      <c r="V42" s="101"/>
      <c r="W42" s="101"/>
      <c r="X42" s="101"/>
      <c r="Y42" s="101"/>
      <c r="Z42" s="101"/>
      <c r="AA42" s="103"/>
      <c r="AB42" s="101"/>
      <c r="AC42" s="101"/>
      <c r="AD42" s="101"/>
      <c r="AE42" s="101"/>
      <c r="AF42" s="101"/>
      <c r="AG42" s="104"/>
      <c r="AH42" s="101"/>
      <c r="AI42" s="101"/>
      <c r="AJ42" s="101"/>
      <c r="AK42" s="101"/>
      <c r="AL42" s="102"/>
      <c r="AM42" s="101"/>
      <c r="AN42" s="101"/>
      <c r="AO42" s="101"/>
      <c r="AP42" s="103"/>
      <c r="AQ42" s="54"/>
      <c r="AR42" s="470"/>
      <c r="AS42" s="468"/>
      <c r="AT42" s="468"/>
      <c r="AU42" s="468"/>
      <c r="AV42" s="468"/>
      <c r="AW42" s="468"/>
      <c r="AX42" s="468"/>
      <c r="AY42" s="468"/>
      <c r="AZ42" s="469"/>
      <c r="BA42" s="440"/>
      <c r="BB42" s="441"/>
      <c r="BC42" s="441"/>
      <c r="BD42" s="395"/>
      <c r="BE42" s="437"/>
      <c r="BF42" s="437"/>
      <c r="BG42" s="437"/>
      <c r="BH42" s="437"/>
      <c r="BI42" s="437"/>
      <c r="BJ42" s="437"/>
      <c r="BK42" s="437"/>
      <c r="BL42" s="437"/>
      <c r="BM42" s="437"/>
      <c r="BN42" s="437"/>
      <c r="BO42" s="437"/>
      <c r="BP42" s="437"/>
      <c r="BQ42" s="437"/>
      <c r="BR42" s="437"/>
      <c r="BS42" s="437"/>
      <c r="BT42" s="395"/>
      <c r="BU42" s="395"/>
      <c r="BV42" s="395"/>
      <c r="BW42" s="395"/>
      <c r="BX42" s="395"/>
      <c r="BY42" s="437"/>
      <c r="BZ42" s="437"/>
      <c r="CA42" s="437"/>
      <c r="CB42" s="437"/>
      <c r="CC42" s="437"/>
      <c r="CD42" s="437"/>
      <c r="CE42" s="437"/>
      <c r="CF42" s="437"/>
      <c r="CG42" s="437"/>
      <c r="CH42" s="437"/>
      <c r="CI42" s="437"/>
      <c r="CJ42" s="437"/>
      <c r="CK42" s="437"/>
      <c r="CL42" s="437"/>
      <c r="CM42" s="437"/>
      <c r="CN42" s="395"/>
      <c r="CO42" s="395"/>
      <c r="CP42" s="395"/>
      <c r="CQ42" s="395"/>
      <c r="CR42" s="395"/>
      <c r="CS42" s="437"/>
      <c r="CT42" s="437"/>
      <c r="CU42" s="437"/>
      <c r="CV42" s="437"/>
      <c r="CW42" s="437"/>
      <c r="CX42" s="437"/>
      <c r="CY42" s="437"/>
      <c r="CZ42" s="437"/>
      <c r="DA42" s="437"/>
      <c r="DB42" s="437"/>
      <c r="DC42" s="437"/>
      <c r="DD42" s="437"/>
      <c r="DE42" s="437"/>
      <c r="DF42" s="437"/>
      <c r="DG42" s="437"/>
      <c r="DH42" s="395"/>
      <c r="DI42" s="395"/>
      <c r="DJ42" s="395"/>
      <c r="DK42" s="395"/>
      <c r="DL42" s="395"/>
      <c r="DM42" s="437"/>
      <c r="DN42" s="437"/>
      <c r="DO42" s="437"/>
      <c r="DP42" s="437"/>
      <c r="DQ42" s="437"/>
      <c r="DR42" s="437"/>
      <c r="DS42" s="437"/>
      <c r="DT42" s="437"/>
      <c r="DU42" s="437"/>
      <c r="DV42" s="437"/>
      <c r="DW42" s="437"/>
      <c r="DX42" s="437"/>
      <c r="DY42" s="437"/>
      <c r="DZ42" s="437"/>
      <c r="EA42" s="437"/>
      <c r="EB42" s="415"/>
      <c r="EC42" s="415"/>
      <c r="ED42" s="415"/>
      <c r="EE42" s="415"/>
      <c r="EF42" s="415"/>
      <c r="EG42" s="415"/>
      <c r="EH42" s="415"/>
      <c r="EI42" s="415"/>
      <c r="EJ42" s="415"/>
      <c r="EK42" s="415"/>
      <c r="EL42" s="415"/>
      <c r="EM42" s="415"/>
      <c r="EN42" s="415"/>
      <c r="EO42" s="415"/>
      <c r="EP42" s="415"/>
      <c r="EQ42" s="415"/>
      <c r="ER42" s="415"/>
      <c r="ES42" s="415"/>
      <c r="ET42" s="415"/>
      <c r="EU42" s="415"/>
      <c r="EV42" s="415"/>
      <c r="EW42" s="415"/>
      <c r="EX42" s="415"/>
      <c r="EY42" s="415"/>
      <c r="EZ42" s="415"/>
      <c r="FA42" s="415"/>
      <c r="FB42" s="415"/>
      <c r="FC42" s="415"/>
      <c r="FD42" s="415"/>
      <c r="FE42" s="416"/>
      <c r="FF42" s="38"/>
    </row>
    <row r="43" spans="1:162" ht="3.75" customHeight="1" x14ac:dyDescent="0.1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  <c r="DU43" s="54"/>
      <c r="DV43" s="54"/>
      <c r="DW43" s="54"/>
      <c r="DX43" s="54"/>
      <c r="DY43" s="54"/>
      <c r="DZ43" s="54"/>
      <c r="EA43" s="54"/>
      <c r="EB43" s="54"/>
      <c r="EC43" s="54"/>
      <c r="ED43" s="54"/>
      <c r="EE43" s="54"/>
      <c r="EF43" s="54"/>
      <c r="EG43" s="54"/>
      <c r="EH43" s="54"/>
      <c r="EI43" s="54"/>
      <c r="EJ43" s="54"/>
      <c r="EK43" s="54"/>
      <c r="EL43" s="54"/>
      <c r="EM43" s="54"/>
      <c r="EN43" s="54"/>
      <c r="EO43" s="54"/>
      <c r="EP43" s="54"/>
      <c r="EQ43" s="54"/>
      <c r="ER43" s="54"/>
      <c r="ES43" s="54"/>
      <c r="ET43" s="54"/>
      <c r="EU43" s="54"/>
      <c r="EV43" s="54"/>
      <c r="EW43" s="54"/>
      <c r="EX43" s="54"/>
      <c r="EY43" s="54"/>
      <c r="EZ43" s="54"/>
      <c r="FA43" s="54"/>
      <c r="FB43" s="54"/>
      <c r="FC43" s="54"/>
      <c r="FD43" s="54"/>
      <c r="FE43" s="54"/>
    </row>
    <row r="44" spans="1:162" ht="15" customHeight="1" x14ac:dyDescent="0.15">
      <c r="A44" s="483" t="s">
        <v>123</v>
      </c>
      <c r="B44" s="484"/>
      <c r="C44" s="484"/>
      <c r="D44" s="484"/>
      <c r="E44" s="484"/>
      <c r="F44" s="485"/>
      <c r="G44" s="483" t="s">
        <v>121</v>
      </c>
      <c r="H44" s="492"/>
      <c r="I44" s="492"/>
      <c r="J44" s="389"/>
      <c r="K44" s="389"/>
      <c r="L44" s="389"/>
      <c r="M44" s="389"/>
      <c r="N44" s="389"/>
      <c r="O44" s="389"/>
      <c r="P44" s="389"/>
      <c r="Q44" s="389"/>
      <c r="R44" s="390"/>
      <c r="S44" s="483" t="s">
        <v>122</v>
      </c>
      <c r="T44" s="492"/>
      <c r="U44" s="492"/>
      <c r="V44" s="389"/>
      <c r="W44" s="389"/>
      <c r="X44" s="389"/>
      <c r="Y44" s="389"/>
      <c r="Z44" s="389"/>
      <c r="AA44" s="389"/>
      <c r="AB44" s="389"/>
      <c r="AC44" s="389"/>
      <c r="AD44" s="390"/>
      <c r="AE44" s="483" t="s">
        <v>6</v>
      </c>
      <c r="AF44" s="389"/>
      <c r="AG44" s="389"/>
      <c r="AH44" s="389"/>
      <c r="AI44" s="389"/>
      <c r="AJ44" s="389"/>
      <c r="AK44" s="389"/>
      <c r="AL44" s="389"/>
      <c r="AM44" s="389"/>
      <c r="AN44" s="389"/>
      <c r="AO44" s="390"/>
      <c r="AP44" s="498"/>
      <c r="AQ44" s="389"/>
      <c r="AR44" s="389"/>
      <c r="AS44" s="389"/>
      <c r="AT44" s="389"/>
      <c r="AU44" s="389"/>
      <c r="AV44" s="390"/>
      <c r="AW44" s="499" t="s">
        <v>47</v>
      </c>
      <c r="AX44" s="36" t="s">
        <v>102</v>
      </c>
      <c r="AY44" s="519" t="s">
        <v>125</v>
      </c>
      <c r="AZ44" s="519"/>
      <c r="BA44" s="519"/>
      <c r="BB44" s="519"/>
      <c r="BC44" s="519"/>
      <c r="BD44" s="519"/>
      <c r="BE44" s="519"/>
      <c r="BF44" s="519"/>
      <c r="BG44" s="519"/>
      <c r="BH44" s="519"/>
      <c r="BI44" s="519"/>
      <c r="BJ44" s="519"/>
      <c r="BK44" s="519"/>
      <c r="BL44" s="519"/>
      <c r="BM44" s="519"/>
      <c r="BN44" s="519"/>
      <c r="BO44" s="519"/>
      <c r="BP44" s="519"/>
      <c r="BQ44" s="519"/>
      <c r="BR44" s="519"/>
      <c r="BS44" s="519"/>
      <c r="BT44" s="519"/>
      <c r="BU44" s="519"/>
      <c r="BV44" s="519"/>
      <c r="BW44" s="519"/>
      <c r="BX44" s="519"/>
      <c r="BY44" s="519"/>
      <c r="BZ44" s="519"/>
      <c r="CA44" s="519"/>
      <c r="CB44" s="519"/>
      <c r="CC44" s="519"/>
      <c r="CD44" s="519"/>
      <c r="CE44" s="519"/>
      <c r="CF44" s="519"/>
      <c r="CG44" s="519"/>
      <c r="CH44" s="519"/>
      <c r="CI44" s="519"/>
      <c r="CJ44" s="519"/>
      <c r="CK44" s="519"/>
      <c r="CL44" s="519"/>
      <c r="CM44" s="519"/>
      <c r="CN44" s="519"/>
      <c r="CO44" s="519"/>
      <c r="CP44" s="519"/>
      <c r="CQ44" s="519"/>
      <c r="CR44" s="519"/>
      <c r="CS44" s="519"/>
      <c r="CT44" s="519"/>
      <c r="CU44" s="519"/>
      <c r="CV44" s="519"/>
      <c r="CW44" s="519"/>
      <c r="CX44" s="519"/>
      <c r="CY44" s="519"/>
      <c r="CZ44" s="519"/>
      <c r="DA44" s="519"/>
      <c r="DB44" s="519"/>
      <c r="DC44" s="519"/>
      <c r="DD44" s="519"/>
      <c r="DE44" s="520"/>
      <c r="DF44" s="97" t="s">
        <v>48</v>
      </c>
      <c r="DG44" s="98"/>
      <c r="DH44" s="98"/>
      <c r="DI44" s="98"/>
      <c r="DJ44" s="98"/>
      <c r="DK44" s="98"/>
      <c r="DL44" s="98"/>
      <c r="DM44" s="513"/>
      <c r="DN44" s="513"/>
      <c r="DO44" s="513"/>
      <c r="DP44" s="513"/>
      <c r="DQ44" s="513"/>
      <c r="DR44" s="513"/>
      <c r="DS44" s="513"/>
      <c r="DT44" s="513"/>
      <c r="DU44" s="513"/>
      <c r="DV44" s="513"/>
      <c r="DW44" s="513"/>
      <c r="DX44" s="513"/>
      <c r="DY44" s="513"/>
      <c r="DZ44" s="513"/>
      <c r="EA44" s="513"/>
      <c r="EB44" s="513"/>
      <c r="EC44" s="513"/>
      <c r="ED44" s="513"/>
      <c r="EE44" s="513"/>
      <c r="EF44" s="513"/>
      <c r="EG44" s="513"/>
      <c r="EH44" s="513"/>
      <c r="EI44" s="513"/>
      <c r="EJ44" s="513"/>
      <c r="EK44" s="513"/>
      <c r="EL44" s="513"/>
      <c r="EM44" s="513"/>
      <c r="EN44" s="513"/>
      <c r="EO44" s="513"/>
      <c r="EP44" s="513"/>
      <c r="EQ44" s="513"/>
      <c r="ER44" s="513"/>
      <c r="ES44" s="513"/>
      <c r="ET44" s="513"/>
      <c r="EU44" s="513"/>
      <c r="EV44" s="513"/>
      <c r="EW44" s="513"/>
      <c r="EX44" s="513"/>
      <c r="EY44" s="513"/>
      <c r="EZ44" s="513"/>
      <c r="FA44" s="513"/>
      <c r="FB44" s="513"/>
      <c r="FC44" s="513"/>
      <c r="FD44" s="513"/>
      <c r="FE44" s="514"/>
      <c r="FF44" s="39"/>
    </row>
    <row r="45" spans="1:162" ht="15" customHeight="1" x14ac:dyDescent="0.15">
      <c r="A45" s="486"/>
      <c r="B45" s="487"/>
      <c r="C45" s="487"/>
      <c r="D45" s="487"/>
      <c r="E45" s="487"/>
      <c r="F45" s="488"/>
      <c r="G45" s="493"/>
      <c r="H45" s="494"/>
      <c r="I45" s="494"/>
      <c r="J45" s="494"/>
      <c r="K45" s="494"/>
      <c r="L45" s="494"/>
      <c r="M45" s="494"/>
      <c r="N45" s="494"/>
      <c r="O45" s="494"/>
      <c r="P45" s="494"/>
      <c r="Q45" s="494"/>
      <c r="R45" s="495"/>
      <c r="S45" s="493"/>
      <c r="T45" s="494"/>
      <c r="U45" s="494"/>
      <c r="V45" s="494"/>
      <c r="W45" s="494"/>
      <c r="X45" s="494"/>
      <c r="Y45" s="494"/>
      <c r="Z45" s="494"/>
      <c r="AA45" s="494"/>
      <c r="AB45" s="494"/>
      <c r="AC45" s="494"/>
      <c r="AD45" s="495"/>
      <c r="AE45" s="493"/>
      <c r="AF45" s="497"/>
      <c r="AG45" s="497"/>
      <c r="AH45" s="497"/>
      <c r="AI45" s="497"/>
      <c r="AJ45" s="497"/>
      <c r="AK45" s="497"/>
      <c r="AL45" s="497"/>
      <c r="AM45" s="497"/>
      <c r="AN45" s="497"/>
      <c r="AO45" s="495"/>
      <c r="AP45" s="493"/>
      <c r="AQ45" s="494"/>
      <c r="AR45" s="494"/>
      <c r="AS45" s="494"/>
      <c r="AT45" s="494"/>
      <c r="AU45" s="494"/>
      <c r="AV45" s="495"/>
      <c r="AW45" s="500"/>
      <c r="AX45" s="48" t="s">
        <v>102</v>
      </c>
      <c r="AY45" s="655" t="s">
        <v>206</v>
      </c>
      <c r="AZ45" s="655"/>
      <c r="BA45" s="655"/>
      <c r="BB45" s="655"/>
      <c r="BC45" s="655"/>
      <c r="BD45" s="655"/>
      <c r="BE45" s="655"/>
      <c r="BF45" s="655"/>
      <c r="BG45" s="655"/>
      <c r="BH45" s="655"/>
      <c r="BI45" s="655"/>
      <c r="BJ45" s="655"/>
      <c r="BK45" s="655"/>
      <c r="BL45" s="655"/>
      <c r="BM45" s="655"/>
      <c r="BN45" s="655"/>
      <c r="BO45" s="655"/>
      <c r="BP45" s="655"/>
      <c r="BQ45" s="655"/>
      <c r="BR45" s="655"/>
      <c r="BS45" s="655"/>
      <c r="BT45" s="655"/>
      <c r="BU45" s="655"/>
      <c r="BV45" s="655"/>
      <c r="BW45" s="655"/>
      <c r="BX45" s="655"/>
      <c r="BY45" s="655"/>
      <c r="BZ45" s="655"/>
      <c r="CA45" s="655"/>
      <c r="CB45" s="655"/>
      <c r="CC45" s="655"/>
      <c r="CD45" s="655"/>
      <c r="CE45" s="655"/>
      <c r="CF45" s="655"/>
      <c r="CG45" s="655"/>
      <c r="CH45" s="655"/>
      <c r="CI45" s="655"/>
      <c r="CJ45" s="655"/>
      <c r="CK45" s="655"/>
      <c r="CL45" s="655"/>
      <c r="CM45" s="655"/>
      <c r="CN45" s="655"/>
      <c r="CO45" s="655"/>
      <c r="CP45" s="655"/>
      <c r="CQ45" s="655"/>
      <c r="CR45" s="655"/>
      <c r="CS45" s="655"/>
      <c r="CT45" s="655"/>
      <c r="CU45" s="655"/>
      <c r="CV45" s="655"/>
      <c r="CW45" s="655"/>
      <c r="CX45" s="655"/>
      <c r="CY45" s="655"/>
      <c r="CZ45" s="655"/>
      <c r="DA45" s="655"/>
      <c r="DB45" s="655"/>
      <c r="DC45" s="655"/>
      <c r="DD45" s="655"/>
      <c r="DE45" s="656"/>
      <c r="DF45" s="507"/>
      <c r="DG45" s="508"/>
      <c r="DH45" s="508"/>
      <c r="DI45" s="508"/>
      <c r="DJ45" s="508"/>
      <c r="DK45" s="508"/>
      <c r="DL45" s="508"/>
      <c r="DM45" s="508"/>
      <c r="DN45" s="508"/>
      <c r="DO45" s="508"/>
      <c r="DP45" s="508"/>
      <c r="DQ45" s="508"/>
      <c r="DR45" s="508"/>
      <c r="DS45" s="508"/>
      <c r="DT45" s="508"/>
      <c r="DU45" s="508"/>
      <c r="DV45" s="508"/>
      <c r="DW45" s="508"/>
      <c r="DX45" s="508"/>
      <c r="DY45" s="508"/>
      <c r="DZ45" s="508"/>
      <c r="EA45" s="508"/>
      <c r="EB45" s="508"/>
      <c r="EC45" s="508"/>
      <c r="ED45" s="508"/>
      <c r="EE45" s="508"/>
      <c r="EF45" s="508"/>
      <c r="EG45" s="508"/>
      <c r="EH45" s="508"/>
      <c r="EI45" s="508"/>
      <c r="EJ45" s="508"/>
      <c r="EK45" s="508"/>
      <c r="EL45" s="508"/>
      <c r="EM45" s="508"/>
      <c r="EN45" s="508"/>
      <c r="EO45" s="508"/>
      <c r="EP45" s="508"/>
      <c r="EQ45" s="508"/>
      <c r="ER45" s="508"/>
      <c r="ES45" s="508"/>
      <c r="ET45" s="508"/>
      <c r="EU45" s="508"/>
      <c r="EV45" s="508"/>
      <c r="EW45" s="508"/>
      <c r="EX45" s="508"/>
      <c r="EY45" s="508"/>
      <c r="EZ45" s="508"/>
      <c r="FA45" s="508"/>
      <c r="FB45" s="508"/>
      <c r="FC45" s="508"/>
      <c r="FD45" s="508"/>
      <c r="FE45" s="509"/>
      <c r="FF45" s="39"/>
    </row>
    <row r="46" spans="1:162" ht="15" customHeight="1" x14ac:dyDescent="0.15">
      <c r="A46" s="486"/>
      <c r="B46" s="487"/>
      <c r="C46" s="487"/>
      <c r="D46" s="487"/>
      <c r="E46" s="487"/>
      <c r="F46" s="488"/>
      <c r="G46" s="493"/>
      <c r="H46" s="494"/>
      <c r="I46" s="494"/>
      <c r="J46" s="494"/>
      <c r="K46" s="494"/>
      <c r="L46" s="494"/>
      <c r="M46" s="494"/>
      <c r="N46" s="494"/>
      <c r="O46" s="494"/>
      <c r="P46" s="494"/>
      <c r="Q46" s="494"/>
      <c r="R46" s="495"/>
      <c r="S46" s="493"/>
      <c r="T46" s="494"/>
      <c r="U46" s="494"/>
      <c r="V46" s="494"/>
      <c r="W46" s="494"/>
      <c r="X46" s="494"/>
      <c r="Y46" s="494"/>
      <c r="Z46" s="494"/>
      <c r="AA46" s="494"/>
      <c r="AB46" s="494"/>
      <c r="AC46" s="494"/>
      <c r="AD46" s="495"/>
      <c r="AE46" s="493"/>
      <c r="AF46" s="497"/>
      <c r="AG46" s="497"/>
      <c r="AH46" s="497"/>
      <c r="AI46" s="497"/>
      <c r="AJ46" s="497"/>
      <c r="AK46" s="497"/>
      <c r="AL46" s="497"/>
      <c r="AM46" s="497"/>
      <c r="AN46" s="497"/>
      <c r="AO46" s="495"/>
      <c r="AP46" s="493"/>
      <c r="AQ46" s="494"/>
      <c r="AR46" s="494"/>
      <c r="AS46" s="494"/>
      <c r="AT46" s="494"/>
      <c r="AU46" s="494"/>
      <c r="AV46" s="495"/>
      <c r="AW46" s="500"/>
      <c r="AX46" s="48" t="s">
        <v>102</v>
      </c>
      <c r="AY46" s="515" t="s">
        <v>97</v>
      </c>
      <c r="AZ46" s="515"/>
      <c r="BA46" s="515"/>
      <c r="BB46" s="515"/>
      <c r="BC46" s="515"/>
      <c r="BD46" s="515"/>
      <c r="BE46" s="515"/>
      <c r="BF46" s="515"/>
      <c r="BG46" s="515"/>
      <c r="BH46" s="515"/>
      <c r="BI46" s="515"/>
      <c r="BJ46" s="515"/>
      <c r="BK46" s="515"/>
      <c r="BL46" s="515"/>
      <c r="BM46" s="515"/>
      <c r="BN46" s="515"/>
      <c r="BO46" s="515"/>
      <c r="BP46" s="515"/>
      <c r="BQ46" s="515"/>
      <c r="BR46" s="515"/>
      <c r="BS46" s="515"/>
      <c r="BT46" s="515"/>
      <c r="BU46" s="515"/>
      <c r="BV46" s="515"/>
      <c r="BW46" s="515"/>
      <c r="BX46" s="515"/>
      <c r="BY46" s="515"/>
      <c r="BZ46" s="515"/>
      <c r="CA46" s="515"/>
      <c r="CB46" s="515"/>
      <c r="CC46" s="515"/>
      <c r="CD46" s="515"/>
      <c r="CE46" s="515"/>
      <c r="CF46" s="515"/>
      <c r="CG46" s="515"/>
      <c r="CH46" s="515"/>
      <c r="CI46" s="515"/>
      <c r="CJ46" s="515"/>
      <c r="CK46" s="515"/>
      <c r="CL46" s="515"/>
      <c r="CM46" s="515"/>
      <c r="CN46" s="515"/>
      <c r="CO46" s="515"/>
      <c r="CP46" s="515"/>
      <c r="CQ46" s="515"/>
      <c r="CR46" s="515"/>
      <c r="CS46" s="515"/>
      <c r="CT46" s="515"/>
      <c r="CU46" s="515"/>
      <c r="CV46" s="515"/>
      <c r="CW46" s="515"/>
      <c r="CX46" s="515"/>
      <c r="CY46" s="515"/>
      <c r="CZ46" s="515"/>
      <c r="DA46" s="515"/>
      <c r="DB46" s="515"/>
      <c r="DC46" s="515"/>
      <c r="DD46" s="515"/>
      <c r="DE46" s="516"/>
      <c r="DF46" s="507"/>
      <c r="DG46" s="508"/>
      <c r="DH46" s="508"/>
      <c r="DI46" s="508"/>
      <c r="DJ46" s="508"/>
      <c r="DK46" s="508"/>
      <c r="DL46" s="508"/>
      <c r="DM46" s="508"/>
      <c r="DN46" s="508"/>
      <c r="DO46" s="508"/>
      <c r="DP46" s="508"/>
      <c r="DQ46" s="508"/>
      <c r="DR46" s="508"/>
      <c r="DS46" s="508"/>
      <c r="DT46" s="508"/>
      <c r="DU46" s="508"/>
      <c r="DV46" s="508"/>
      <c r="DW46" s="508"/>
      <c r="DX46" s="508"/>
      <c r="DY46" s="508"/>
      <c r="DZ46" s="508"/>
      <c r="EA46" s="508"/>
      <c r="EB46" s="508"/>
      <c r="EC46" s="508"/>
      <c r="ED46" s="508"/>
      <c r="EE46" s="508"/>
      <c r="EF46" s="508"/>
      <c r="EG46" s="508"/>
      <c r="EH46" s="508"/>
      <c r="EI46" s="508"/>
      <c r="EJ46" s="508"/>
      <c r="EK46" s="508"/>
      <c r="EL46" s="508"/>
      <c r="EM46" s="508"/>
      <c r="EN46" s="508"/>
      <c r="EO46" s="508"/>
      <c r="EP46" s="508"/>
      <c r="EQ46" s="508"/>
      <c r="ER46" s="508"/>
      <c r="ES46" s="508"/>
      <c r="ET46" s="508"/>
      <c r="EU46" s="508"/>
      <c r="EV46" s="508"/>
      <c r="EW46" s="508"/>
      <c r="EX46" s="508"/>
      <c r="EY46" s="508"/>
      <c r="EZ46" s="508"/>
      <c r="FA46" s="508"/>
      <c r="FB46" s="508"/>
      <c r="FC46" s="508"/>
      <c r="FD46" s="508"/>
      <c r="FE46" s="509"/>
      <c r="FF46" s="39"/>
    </row>
    <row r="47" spans="1:162" ht="15" customHeight="1" x14ac:dyDescent="0.15">
      <c r="A47" s="486"/>
      <c r="B47" s="487"/>
      <c r="C47" s="487"/>
      <c r="D47" s="487"/>
      <c r="E47" s="487"/>
      <c r="F47" s="488"/>
      <c r="G47" s="493"/>
      <c r="H47" s="494"/>
      <c r="I47" s="494"/>
      <c r="J47" s="494"/>
      <c r="K47" s="494"/>
      <c r="L47" s="494"/>
      <c r="M47" s="494"/>
      <c r="N47" s="494"/>
      <c r="O47" s="494"/>
      <c r="P47" s="494"/>
      <c r="Q47" s="494"/>
      <c r="R47" s="495"/>
      <c r="S47" s="493"/>
      <c r="T47" s="494"/>
      <c r="U47" s="494"/>
      <c r="V47" s="494"/>
      <c r="W47" s="494"/>
      <c r="X47" s="494"/>
      <c r="Y47" s="494"/>
      <c r="Z47" s="494"/>
      <c r="AA47" s="494"/>
      <c r="AB47" s="494"/>
      <c r="AC47" s="494"/>
      <c r="AD47" s="495"/>
      <c r="AE47" s="493"/>
      <c r="AF47" s="497"/>
      <c r="AG47" s="497"/>
      <c r="AH47" s="497"/>
      <c r="AI47" s="497"/>
      <c r="AJ47" s="497"/>
      <c r="AK47" s="497"/>
      <c r="AL47" s="497"/>
      <c r="AM47" s="497"/>
      <c r="AN47" s="497"/>
      <c r="AO47" s="495"/>
      <c r="AP47" s="493"/>
      <c r="AQ47" s="494"/>
      <c r="AR47" s="494"/>
      <c r="AS47" s="494"/>
      <c r="AT47" s="494"/>
      <c r="AU47" s="494"/>
      <c r="AV47" s="495"/>
      <c r="AW47" s="500"/>
      <c r="AX47" s="48" t="s">
        <v>102</v>
      </c>
      <c r="AY47" s="515" t="s">
        <v>96</v>
      </c>
      <c r="AZ47" s="515"/>
      <c r="BA47" s="515"/>
      <c r="BB47" s="515"/>
      <c r="BC47" s="515"/>
      <c r="BD47" s="515"/>
      <c r="BE47" s="515"/>
      <c r="BF47" s="515"/>
      <c r="BG47" s="515"/>
      <c r="BH47" s="515"/>
      <c r="BI47" s="515"/>
      <c r="BJ47" s="515"/>
      <c r="BK47" s="515"/>
      <c r="BL47" s="515"/>
      <c r="BM47" s="515"/>
      <c r="BN47" s="515"/>
      <c r="BO47" s="515"/>
      <c r="BP47" s="515"/>
      <c r="BQ47" s="515"/>
      <c r="BR47" s="515"/>
      <c r="BS47" s="515"/>
      <c r="BT47" s="515"/>
      <c r="BU47" s="515"/>
      <c r="BV47" s="515"/>
      <c r="BW47" s="515"/>
      <c r="BX47" s="515"/>
      <c r="BY47" s="515"/>
      <c r="BZ47" s="515"/>
      <c r="CA47" s="515"/>
      <c r="CB47" s="515"/>
      <c r="CC47" s="515"/>
      <c r="CD47" s="515"/>
      <c r="CE47" s="515"/>
      <c r="CF47" s="515"/>
      <c r="CG47" s="515"/>
      <c r="CH47" s="515"/>
      <c r="CI47" s="515"/>
      <c r="CJ47" s="515"/>
      <c r="CK47" s="515"/>
      <c r="CL47" s="515"/>
      <c r="CM47" s="515"/>
      <c r="CN47" s="515"/>
      <c r="CO47" s="515"/>
      <c r="CP47" s="515"/>
      <c r="CQ47" s="515"/>
      <c r="CR47" s="515"/>
      <c r="CS47" s="515"/>
      <c r="CT47" s="515"/>
      <c r="CU47" s="515"/>
      <c r="CV47" s="515"/>
      <c r="CW47" s="515"/>
      <c r="CX47" s="515"/>
      <c r="CY47" s="515"/>
      <c r="CZ47" s="515"/>
      <c r="DA47" s="515"/>
      <c r="DB47" s="515"/>
      <c r="DC47" s="515"/>
      <c r="DD47" s="515"/>
      <c r="DE47" s="516"/>
      <c r="DF47" s="507"/>
      <c r="DG47" s="508"/>
      <c r="DH47" s="508"/>
      <c r="DI47" s="508"/>
      <c r="DJ47" s="508"/>
      <c r="DK47" s="508"/>
      <c r="DL47" s="508"/>
      <c r="DM47" s="508"/>
      <c r="DN47" s="508"/>
      <c r="DO47" s="508"/>
      <c r="DP47" s="508"/>
      <c r="DQ47" s="508"/>
      <c r="DR47" s="508"/>
      <c r="DS47" s="508"/>
      <c r="DT47" s="508"/>
      <c r="DU47" s="508"/>
      <c r="DV47" s="508"/>
      <c r="DW47" s="508"/>
      <c r="DX47" s="508"/>
      <c r="DY47" s="508"/>
      <c r="DZ47" s="508"/>
      <c r="EA47" s="508"/>
      <c r="EB47" s="508"/>
      <c r="EC47" s="508"/>
      <c r="ED47" s="508"/>
      <c r="EE47" s="508"/>
      <c r="EF47" s="508"/>
      <c r="EG47" s="508"/>
      <c r="EH47" s="508"/>
      <c r="EI47" s="508"/>
      <c r="EJ47" s="508"/>
      <c r="EK47" s="508"/>
      <c r="EL47" s="508"/>
      <c r="EM47" s="508"/>
      <c r="EN47" s="508"/>
      <c r="EO47" s="508"/>
      <c r="EP47" s="508"/>
      <c r="EQ47" s="508"/>
      <c r="ER47" s="508"/>
      <c r="ES47" s="508"/>
      <c r="ET47" s="508"/>
      <c r="EU47" s="508"/>
      <c r="EV47" s="508"/>
      <c r="EW47" s="508"/>
      <c r="EX47" s="508"/>
      <c r="EY47" s="508"/>
      <c r="EZ47" s="508"/>
      <c r="FA47" s="508"/>
      <c r="FB47" s="508"/>
      <c r="FC47" s="508"/>
      <c r="FD47" s="508"/>
      <c r="FE47" s="509"/>
      <c r="FF47" s="39"/>
    </row>
    <row r="48" spans="1:162" ht="15" customHeight="1" x14ac:dyDescent="0.15">
      <c r="A48" s="489"/>
      <c r="B48" s="490"/>
      <c r="C48" s="490"/>
      <c r="D48" s="490"/>
      <c r="E48" s="490"/>
      <c r="F48" s="491"/>
      <c r="G48" s="496"/>
      <c r="H48" s="411"/>
      <c r="I48" s="411"/>
      <c r="J48" s="411"/>
      <c r="K48" s="411"/>
      <c r="L48" s="411"/>
      <c r="M48" s="411"/>
      <c r="N48" s="411"/>
      <c r="O48" s="411"/>
      <c r="P48" s="411"/>
      <c r="Q48" s="411"/>
      <c r="R48" s="412"/>
      <c r="S48" s="496"/>
      <c r="T48" s="411"/>
      <c r="U48" s="411"/>
      <c r="V48" s="411"/>
      <c r="W48" s="411"/>
      <c r="X48" s="411"/>
      <c r="Y48" s="411"/>
      <c r="Z48" s="411"/>
      <c r="AA48" s="411"/>
      <c r="AB48" s="411"/>
      <c r="AC48" s="411"/>
      <c r="AD48" s="412"/>
      <c r="AE48" s="496"/>
      <c r="AF48" s="411"/>
      <c r="AG48" s="411"/>
      <c r="AH48" s="411"/>
      <c r="AI48" s="411"/>
      <c r="AJ48" s="411"/>
      <c r="AK48" s="411"/>
      <c r="AL48" s="411"/>
      <c r="AM48" s="411"/>
      <c r="AN48" s="411"/>
      <c r="AO48" s="412"/>
      <c r="AP48" s="496"/>
      <c r="AQ48" s="411"/>
      <c r="AR48" s="411"/>
      <c r="AS48" s="411"/>
      <c r="AT48" s="411"/>
      <c r="AU48" s="411"/>
      <c r="AV48" s="412"/>
      <c r="AW48" s="501"/>
      <c r="AX48" s="49" t="s">
        <v>102</v>
      </c>
      <c r="AY48" s="517" t="s">
        <v>95</v>
      </c>
      <c r="AZ48" s="517"/>
      <c r="BA48" s="517"/>
      <c r="BB48" s="517"/>
      <c r="BC48" s="517"/>
      <c r="BD48" s="517"/>
      <c r="BE48" s="517"/>
      <c r="BF48" s="517"/>
      <c r="BG48" s="517"/>
      <c r="BH48" s="517"/>
      <c r="BI48" s="517"/>
      <c r="BJ48" s="517"/>
      <c r="BK48" s="517"/>
      <c r="BL48" s="517"/>
      <c r="BM48" s="517"/>
      <c r="BN48" s="517"/>
      <c r="BO48" s="517"/>
      <c r="BP48" s="517"/>
      <c r="BQ48" s="517"/>
      <c r="BR48" s="517"/>
      <c r="BS48" s="517"/>
      <c r="BT48" s="517"/>
      <c r="BU48" s="517"/>
      <c r="BV48" s="517"/>
      <c r="BW48" s="517"/>
      <c r="BX48" s="517"/>
      <c r="BY48" s="517"/>
      <c r="BZ48" s="517"/>
      <c r="CA48" s="517"/>
      <c r="CB48" s="517"/>
      <c r="CC48" s="517"/>
      <c r="CD48" s="517"/>
      <c r="CE48" s="517"/>
      <c r="CF48" s="517"/>
      <c r="CG48" s="517"/>
      <c r="CH48" s="517"/>
      <c r="CI48" s="517"/>
      <c r="CJ48" s="517"/>
      <c r="CK48" s="517"/>
      <c r="CL48" s="517"/>
      <c r="CM48" s="517"/>
      <c r="CN48" s="517"/>
      <c r="CO48" s="517"/>
      <c r="CP48" s="517"/>
      <c r="CQ48" s="517"/>
      <c r="CR48" s="517"/>
      <c r="CS48" s="517"/>
      <c r="CT48" s="517"/>
      <c r="CU48" s="517"/>
      <c r="CV48" s="517"/>
      <c r="CW48" s="517"/>
      <c r="CX48" s="517"/>
      <c r="CY48" s="517"/>
      <c r="CZ48" s="517"/>
      <c r="DA48" s="517"/>
      <c r="DB48" s="517"/>
      <c r="DC48" s="517"/>
      <c r="DD48" s="517"/>
      <c r="DE48" s="518"/>
      <c r="DF48" s="510"/>
      <c r="DG48" s="511"/>
      <c r="DH48" s="511"/>
      <c r="DI48" s="511"/>
      <c r="DJ48" s="511"/>
      <c r="DK48" s="511"/>
      <c r="DL48" s="511"/>
      <c r="DM48" s="511"/>
      <c r="DN48" s="511"/>
      <c r="DO48" s="511"/>
      <c r="DP48" s="511"/>
      <c r="DQ48" s="511"/>
      <c r="DR48" s="511"/>
      <c r="DS48" s="511"/>
      <c r="DT48" s="511"/>
      <c r="DU48" s="511"/>
      <c r="DV48" s="511"/>
      <c r="DW48" s="511"/>
      <c r="DX48" s="511"/>
      <c r="DY48" s="511"/>
      <c r="DZ48" s="511"/>
      <c r="EA48" s="511"/>
      <c r="EB48" s="511"/>
      <c r="EC48" s="511"/>
      <c r="ED48" s="511"/>
      <c r="EE48" s="511"/>
      <c r="EF48" s="511"/>
      <c r="EG48" s="511"/>
      <c r="EH48" s="511"/>
      <c r="EI48" s="511"/>
      <c r="EJ48" s="511"/>
      <c r="EK48" s="511"/>
      <c r="EL48" s="511"/>
      <c r="EM48" s="511"/>
      <c r="EN48" s="511"/>
      <c r="EO48" s="511"/>
      <c r="EP48" s="511"/>
      <c r="EQ48" s="511"/>
      <c r="ER48" s="511"/>
      <c r="ES48" s="511"/>
      <c r="ET48" s="511"/>
      <c r="EU48" s="511"/>
      <c r="EV48" s="511"/>
      <c r="EW48" s="511"/>
      <c r="EX48" s="511"/>
      <c r="EY48" s="511"/>
      <c r="EZ48" s="511"/>
      <c r="FA48" s="511"/>
      <c r="FB48" s="511"/>
      <c r="FC48" s="511"/>
      <c r="FD48" s="511"/>
      <c r="FE48" s="512"/>
      <c r="FF48" s="39"/>
    </row>
    <row r="49" spans="2:163" x14ac:dyDescent="0.15">
      <c r="B49" s="46" t="s">
        <v>49</v>
      </c>
    </row>
    <row r="51" spans="2:163" x14ac:dyDescent="0.15">
      <c r="AW51" s="47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</row>
  </sheetData>
  <mergeCells count="327">
    <mergeCell ref="DR5:EE5"/>
    <mergeCell ref="AM4:AN4"/>
    <mergeCell ref="AF4:AL4"/>
    <mergeCell ref="AS4:AT4"/>
    <mergeCell ref="AO4:AQ4"/>
    <mergeCell ref="AY45:DE45"/>
    <mergeCell ref="AI6:AK8"/>
    <mergeCell ref="AL6:AN8"/>
    <mergeCell ref="AW10:AW21"/>
    <mergeCell ref="AX10:BN11"/>
    <mergeCell ref="AJ20:AU21"/>
    <mergeCell ref="AX20:BN21"/>
    <mergeCell ref="AQ12:AR13"/>
    <mergeCell ref="AX12:BN13"/>
    <mergeCell ref="BA6:FE7"/>
    <mergeCell ref="BA8:CD9"/>
    <mergeCell ref="EF8:FE9"/>
    <mergeCell ref="CS8:DQ9"/>
    <mergeCell ref="BO10:EM11"/>
    <mergeCell ref="EN12:FE13"/>
    <mergeCell ref="EN14:FE15"/>
    <mergeCell ref="AX16:BN17"/>
    <mergeCell ref="BO12:EM13"/>
    <mergeCell ref="AX18:BN19"/>
    <mergeCell ref="E13:AO14"/>
    <mergeCell ref="E15:AO15"/>
    <mergeCell ref="E11:AO12"/>
    <mergeCell ref="AF17:AU17"/>
    <mergeCell ref="AX14:BN15"/>
    <mergeCell ref="EN16:FE17"/>
    <mergeCell ref="I9:Q10"/>
    <mergeCell ref="R9:AF10"/>
    <mergeCell ref="H6:J8"/>
    <mergeCell ref="K6:M8"/>
    <mergeCell ref="N6:P8"/>
    <mergeCell ref="Q6:S8"/>
    <mergeCell ref="T6:V8"/>
    <mergeCell ref="W6:Y8"/>
    <mergeCell ref="AG9:AG10"/>
    <mergeCell ref="AC6:AE8"/>
    <mergeCell ref="AF6:AH8"/>
    <mergeCell ref="Z6:AB8"/>
    <mergeCell ref="B18:G19"/>
    <mergeCell ref="V18:Y19"/>
    <mergeCell ref="Z18:AE19"/>
    <mergeCell ref="AG18:AU19"/>
    <mergeCell ref="Z20:AE21"/>
    <mergeCell ref="B20:B21"/>
    <mergeCell ref="C20:C21"/>
    <mergeCell ref="D20:D21"/>
    <mergeCell ref="E20:E21"/>
    <mergeCell ref="F20:F21"/>
    <mergeCell ref="G20:H21"/>
    <mergeCell ref="V20:Y21"/>
    <mergeCell ref="A23:J24"/>
    <mergeCell ref="K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26:B42"/>
    <mergeCell ref="C26:J26"/>
    <mergeCell ref="K26:AA26"/>
    <mergeCell ref="AB26:AP26"/>
    <mergeCell ref="C27:J28"/>
    <mergeCell ref="L27:M27"/>
    <mergeCell ref="N27:O27"/>
    <mergeCell ref="C29:J30"/>
    <mergeCell ref="L29:M29"/>
    <mergeCell ref="N29:O29"/>
    <mergeCell ref="P29:Q29"/>
    <mergeCell ref="R29:S29"/>
    <mergeCell ref="T29:U29"/>
    <mergeCell ref="V29:W29"/>
    <mergeCell ref="AE27:AF27"/>
    <mergeCell ref="P27:Q27"/>
    <mergeCell ref="R27:S27"/>
    <mergeCell ref="T27:U27"/>
    <mergeCell ref="V27:W27"/>
    <mergeCell ref="X27:Y27"/>
    <mergeCell ref="Z27:AA27"/>
    <mergeCell ref="AC27:AD27"/>
    <mergeCell ref="AG29:AH29"/>
    <mergeCell ref="AI29:AJ29"/>
    <mergeCell ref="AK29:AL29"/>
    <mergeCell ref="AM29:AN29"/>
    <mergeCell ref="X29:Y29"/>
    <mergeCell ref="Z29:AA29"/>
    <mergeCell ref="AC29:AD29"/>
    <mergeCell ref="AE29:AF29"/>
    <mergeCell ref="AM27:AN27"/>
    <mergeCell ref="AG27:AH27"/>
    <mergeCell ref="AI27:AJ27"/>
    <mergeCell ref="AK27:AL27"/>
    <mergeCell ref="AK31:AL31"/>
    <mergeCell ref="C31:J32"/>
    <mergeCell ref="L31:M31"/>
    <mergeCell ref="N31:O31"/>
    <mergeCell ref="P31:Q31"/>
    <mergeCell ref="R31:S31"/>
    <mergeCell ref="T31:U31"/>
    <mergeCell ref="V31:W31"/>
    <mergeCell ref="X31:Y31"/>
    <mergeCell ref="AE35:AF35"/>
    <mergeCell ref="AG35:AH35"/>
    <mergeCell ref="AI35:AJ35"/>
    <mergeCell ref="Z35:AA35"/>
    <mergeCell ref="Z31:AA31"/>
    <mergeCell ref="AC31:AD31"/>
    <mergeCell ref="AE31:AF31"/>
    <mergeCell ref="AG31:AH31"/>
    <mergeCell ref="AI31:AJ31"/>
    <mergeCell ref="AC33:AD33"/>
    <mergeCell ref="AG33:AH33"/>
    <mergeCell ref="AI33:AJ33"/>
    <mergeCell ref="AC35:AD35"/>
    <mergeCell ref="C37:J38"/>
    <mergeCell ref="L37:M37"/>
    <mergeCell ref="N37:O37"/>
    <mergeCell ref="P37:Q37"/>
    <mergeCell ref="R35:S35"/>
    <mergeCell ref="T35:U35"/>
    <mergeCell ref="V35:W35"/>
    <mergeCell ref="X35:Y35"/>
    <mergeCell ref="C35:J36"/>
    <mergeCell ref="L35:M35"/>
    <mergeCell ref="N35:O35"/>
    <mergeCell ref="P35:Q35"/>
    <mergeCell ref="AM37:AN37"/>
    <mergeCell ref="AC39:AD39"/>
    <mergeCell ref="R37:S37"/>
    <mergeCell ref="T37:U37"/>
    <mergeCell ref="V37:W37"/>
    <mergeCell ref="X37:Y37"/>
    <mergeCell ref="Z37:AA37"/>
    <mergeCell ref="AC37:AD37"/>
    <mergeCell ref="AE37:AF37"/>
    <mergeCell ref="DF45:FE48"/>
    <mergeCell ref="AI41:AJ41"/>
    <mergeCell ref="AK41:AL41"/>
    <mergeCell ref="AM41:AN41"/>
    <mergeCell ref="AR41:AZ42"/>
    <mergeCell ref="BD41:BD42"/>
    <mergeCell ref="BE41:BS42"/>
    <mergeCell ref="CS41:DG42"/>
    <mergeCell ref="BA41:BC42"/>
    <mergeCell ref="DM44:FE44"/>
    <mergeCell ref="AY47:DE47"/>
    <mergeCell ref="AY48:DE48"/>
    <mergeCell ref="AY46:DE46"/>
    <mergeCell ref="AY44:DE44"/>
    <mergeCell ref="BT41:BX42"/>
    <mergeCell ref="DM41:EA42"/>
    <mergeCell ref="A44:F48"/>
    <mergeCell ref="G44:R48"/>
    <mergeCell ref="S44:AD48"/>
    <mergeCell ref="AE44:AO48"/>
    <mergeCell ref="AP44:AV48"/>
    <mergeCell ref="AW44:AW48"/>
    <mergeCell ref="BA29:BC30"/>
    <mergeCell ref="BD24:BD26"/>
    <mergeCell ref="BA24:BC26"/>
    <mergeCell ref="V41:W41"/>
    <mergeCell ref="X41:Y41"/>
    <mergeCell ref="Z41:AA41"/>
    <mergeCell ref="AC41:AD41"/>
    <mergeCell ref="AE41:AF41"/>
    <mergeCell ref="AG41:AH41"/>
    <mergeCell ref="C41:J42"/>
    <mergeCell ref="P39:Q39"/>
    <mergeCell ref="AR39:AZ40"/>
    <mergeCell ref="BA39:BC40"/>
    <mergeCell ref="BD39:BK40"/>
    <mergeCell ref="AK39:AL39"/>
    <mergeCell ref="AM39:AN39"/>
    <mergeCell ref="R39:S39"/>
    <mergeCell ref="T39:U39"/>
    <mergeCell ref="C39:J40"/>
    <mergeCell ref="L39:M39"/>
    <mergeCell ref="N39:O39"/>
    <mergeCell ref="BO14:EM15"/>
    <mergeCell ref="BO16:EM17"/>
    <mergeCell ref="BO20:EM21"/>
    <mergeCell ref="AR29:AZ32"/>
    <mergeCell ref="BE29:BN30"/>
    <mergeCell ref="BO29:BQ30"/>
    <mergeCell ref="DP39:DU40"/>
    <mergeCell ref="CP39:DA40"/>
    <mergeCell ref="DB39:DE40"/>
    <mergeCell ref="BD29:BD30"/>
    <mergeCell ref="CX35:DA36"/>
    <mergeCell ref="DG33:DP34"/>
    <mergeCell ref="DB35:DD36"/>
    <mergeCell ref="AR33:AZ38"/>
    <mergeCell ref="BD33:BE34"/>
    <mergeCell ref="BF33:BK34"/>
    <mergeCell ref="AM31:AN31"/>
    <mergeCell ref="AK33:AL33"/>
    <mergeCell ref="AM33:AN33"/>
    <mergeCell ref="AK35:AL35"/>
    <mergeCell ref="AM35:AN35"/>
    <mergeCell ref="L41:M41"/>
    <mergeCell ref="N41:O41"/>
    <mergeCell ref="P41:Q41"/>
    <mergeCell ref="R41:S41"/>
    <mergeCell ref="T41:U41"/>
    <mergeCell ref="AR27:AZ28"/>
    <mergeCell ref="DV39:DY40"/>
    <mergeCell ref="BL39:BO40"/>
    <mergeCell ref="BP39:BU40"/>
    <mergeCell ref="V39:W39"/>
    <mergeCell ref="X39:Y39"/>
    <mergeCell ref="AG37:AH37"/>
    <mergeCell ref="Z39:AA39"/>
    <mergeCell ref="AI37:AJ37"/>
    <mergeCell ref="CN41:CR42"/>
    <mergeCell ref="BY41:CM42"/>
    <mergeCell ref="BV39:BY40"/>
    <mergeCell ref="BZ39:CE40"/>
    <mergeCell ref="CF39:CI40"/>
    <mergeCell ref="CJ39:CO40"/>
    <mergeCell ref="AE39:AF39"/>
    <mergeCell ref="AG39:AH39"/>
    <mergeCell ref="AI39:AJ39"/>
    <mergeCell ref="AK37:AL37"/>
    <mergeCell ref="BA37:BC38"/>
    <mergeCell ref="BD37:BW38"/>
    <mergeCell ref="BX37:CA38"/>
    <mergeCell ref="CB37:DB38"/>
    <mergeCell ref="DC37:DE38"/>
    <mergeCell ref="CI24:DG26"/>
    <mergeCell ref="CY27:DL28"/>
    <mergeCell ref="CD24:CH26"/>
    <mergeCell ref="DH41:DL42"/>
    <mergeCell ref="DL39:DO40"/>
    <mergeCell ref="DF39:DK40"/>
    <mergeCell ref="DF37:DO38"/>
    <mergeCell ref="DH24:DL26"/>
    <mergeCell ref="BA27:BC28"/>
    <mergeCell ref="BD35:BH36"/>
    <mergeCell ref="BD31:BP32"/>
    <mergeCell ref="CR35:CW36"/>
    <mergeCell ref="BV35:CD36"/>
    <mergeCell ref="BI35:BN36"/>
    <mergeCell ref="CT27:CX28"/>
    <mergeCell ref="EG37:EL38"/>
    <mergeCell ref="EM37:EP38"/>
    <mergeCell ref="EQ37:FE38"/>
    <mergeCell ref="DQ33:EA34"/>
    <mergeCell ref="EB37:EF38"/>
    <mergeCell ref="EE4:EI4"/>
    <mergeCell ref="FB4:FE4"/>
    <mergeCell ref="DZ39:FE40"/>
    <mergeCell ref="EB41:FE42"/>
    <mergeCell ref="DP37:DT38"/>
    <mergeCell ref="DM24:DY26"/>
    <mergeCell ref="DM27:EF28"/>
    <mergeCell ref="EN18:FE19"/>
    <mergeCell ref="EN20:FE21"/>
    <mergeCell ref="BO18:EM19"/>
    <mergeCell ref="BL33:BU34"/>
    <mergeCell ref="CE8:CR9"/>
    <mergeCell ref="EN10:FE11"/>
    <mergeCell ref="DU37:EA38"/>
    <mergeCell ref="DC4:DE4"/>
    <mergeCell ref="DF4:DH4"/>
    <mergeCell ref="DI4:DK4"/>
    <mergeCell ref="CI27:CS28"/>
    <mergeCell ref="BE24:CC26"/>
    <mergeCell ref="AR24:AZ26"/>
    <mergeCell ref="AW3:DB4"/>
    <mergeCell ref="DC3:DQ3"/>
    <mergeCell ref="DR3:FE3"/>
    <mergeCell ref="BO27:BS28"/>
    <mergeCell ref="BE27:BN28"/>
    <mergeCell ref="BT27:CC28"/>
    <mergeCell ref="BD27:BD28"/>
    <mergeCell ref="CD27:CH28"/>
    <mergeCell ref="EQ4:ET4"/>
    <mergeCell ref="EU4:FA4"/>
    <mergeCell ref="DR8:EE9"/>
    <mergeCell ref="DZ24:FE26"/>
    <mergeCell ref="EG27:EM28"/>
    <mergeCell ref="EO27:EW28"/>
    <mergeCell ref="AW6:AZ7"/>
    <mergeCell ref="AW8:AZ9"/>
    <mergeCell ref="DR4:ED4"/>
    <mergeCell ref="AW5:AZ5"/>
    <mergeCell ref="BA5:DQ5"/>
    <mergeCell ref="EF5:FE5"/>
    <mergeCell ref="DL4:DN4"/>
    <mergeCell ref="DO4:DQ4"/>
    <mergeCell ref="EJ4:EP4"/>
    <mergeCell ref="EK29:EQ30"/>
    <mergeCell ref="ER29:FE30"/>
    <mergeCell ref="BQ31:CR32"/>
    <mergeCell ref="CT31:FD32"/>
    <mergeCell ref="CE35:CJ36"/>
    <mergeCell ref="CK35:CN36"/>
    <mergeCell ref="CO35:CQ36"/>
    <mergeCell ref="CY29:DL30"/>
    <mergeCell ref="CT33:DF34"/>
    <mergeCell ref="EB33:FE34"/>
    <mergeCell ref="DM29:EC30"/>
    <mergeCell ref="ED29:EJ30"/>
    <mergeCell ref="BV33:BZ34"/>
    <mergeCell ref="CO33:CS34"/>
    <mergeCell ref="BR29:CN30"/>
    <mergeCell ref="CO29:CQ30"/>
    <mergeCell ref="CT29:CX30"/>
    <mergeCell ref="CA33:CH34"/>
    <mergeCell ref="CI33:CN34"/>
    <mergeCell ref="BO35:BT36"/>
    <mergeCell ref="R33:S33"/>
    <mergeCell ref="T33:U33"/>
    <mergeCell ref="V33:W33"/>
    <mergeCell ref="X33:Y33"/>
    <mergeCell ref="C33:J34"/>
    <mergeCell ref="L33:M33"/>
    <mergeCell ref="N33:O33"/>
    <mergeCell ref="P33:Q33"/>
    <mergeCell ref="AE33:AF33"/>
    <mergeCell ref="Z33:AA33"/>
  </mergeCells>
  <phoneticPr fontId="3"/>
  <dataValidations count="12">
    <dataValidation type="list" allowBlank="1" showInputMessage="1" showErrorMessage="1" sqref="FF23 BD24 CD24 DH24 BT41:BT42 DH41:DH42 AX44:AX48 BD41:BD42 CN41:CN42 DP37:DP38 BD27:BD30" xr:uid="{00000000-0002-0000-0100-000000000000}">
      <formula1>"□,■"</formula1>
    </dataValidation>
    <dataValidation type="list" allowBlank="1" showInputMessage="1" showErrorMessage="1" sqref="BF33:BK34" xr:uid="{00000000-0002-0000-0100-000001000000}">
      <formula1>"末日, 5日,10日,15日,20日,25日"</formula1>
    </dataValidation>
    <dataValidation type="list" allowBlank="1" showInputMessage="1" showErrorMessage="1" sqref="DG33:DO34" xr:uid="{00000000-0002-0000-0100-000002000000}">
      <formula1>"月末日,5日,10日,15日,20日,25日"</formula1>
    </dataValidation>
    <dataValidation type="list" allowBlank="1" showInputMessage="1" showErrorMessage="1" sqref="BX37:CA38" xr:uid="{00000000-0002-0000-0100-000003000000}">
      <formula1>"１,４"</formula1>
    </dataValidation>
    <dataValidation type="list" allowBlank="1" showInputMessage="1" showErrorMessage="1" sqref="BP39:BU40 DF39:DK40 AO4 EJ4" xr:uid="{00000000-0002-0000-0100-000004000000}">
      <formula1>"１,２,３,４,５,６,７,８,９,１０,１１,１２"</formula1>
    </dataValidation>
    <dataValidation type="list" allowBlank="1" showInputMessage="1" showErrorMessage="1" sqref="BZ39:CE40 DP39:DU40 AS4:AT4 EU4" xr:uid="{00000000-0002-0000-0100-000005000000}">
      <formula1>"１,２,３,４,５,６,７,８,９,１０,１１,１２,１３,１４,１５,１６,１７,１８,１９,２０,２１,２２,２３,２４,２５,２６,２７,２８,２９,３０,３１"</formula1>
    </dataValidation>
    <dataValidation type="list" allowBlank="1" showInputMessage="1" showErrorMessage="1" sqref="EB37:EF38 BO27:BS28 CT27:CX30 CD27:CH28 CO33:CS34 BV33:BZ34" xr:uid="{00000000-0002-0000-0100-000006000000}">
      <formula1>"□,■,□,"</formula1>
    </dataValidation>
    <dataValidation type="list" allowBlank="1" showInputMessage="1" showErrorMessage="1" sqref="CR35" xr:uid="{00000000-0002-0000-0100-000007000000}">
      <formula1>"150,120,90,60,30,0"</formula1>
    </dataValidation>
    <dataValidation type="list" allowBlank="1" showInputMessage="1" showErrorMessage="1" sqref="BI35:BN36" xr:uid="{00000000-0002-0000-0100-000008000000}">
      <formula1>"100,90,80,70,60,50,40,30,20,10,0"</formula1>
    </dataValidation>
    <dataValidation type="list" allowBlank="1" showInputMessage="1" showErrorMessage="1" sqref="BD39:BK40 CP39:DA40 DR4:ED4 AF4:AL4" xr:uid="{00000000-0002-0000-0100-000009000000}">
      <formula1>"２０１７,２０１８,２０１９,２０２０,２０２１,２０２２,２０２３,２０２４,２０２５"</formula1>
    </dataValidation>
    <dataValidation type="list" allowBlank="1" showInputMessage="1" showErrorMessage="1" sqref="EG27:EM28" xr:uid="{00000000-0002-0000-0100-00000A000000}">
      <formula1>"０,１,２,３,４,５,６,７,８,９,１０"</formula1>
    </dataValidation>
    <dataValidation type="list" allowBlank="1" showInputMessage="1" showErrorMessage="1" sqref="ED29:EJ30" xr:uid="{00000000-0002-0000-0100-00000B000000}">
      <formula1>"８０,９０,１００"</formula1>
    </dataValidation>
  </dataValidations>
  <pageMargins left="0.39370078740157483" right="0" top="0.47244094488188981" bottom="0" header="0.39370078740157483" footer="0.39370078740157483"/>
  <pageSetup paperSize="9" orientation="landscape" r:id="rId1"/>
  <headerFooter alignWithMargins="0">
    <oddHeader>&amp;L&amp;9 2019.04.01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6" tint="0.59999389629810485"/>
    <pageSetUpPr autoPageBreaks="0"/>
  </sheetPr>
  <dimension ref="A1:K23"/>
  <sheetViews>
    <sheetView showGridLines="0" showZeros="0" zoomScale="85" workbookViewId="0">
      <selection activeCell="H21" sqref="H21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18</v>
      </c>
    </row>
    <row r="3" spans="1:11" s="122" customFormat="1" ht="15" customHeight="1" x14ac:dyDescent="0.15">
      <c r="A3" s="623" t="s">
        <v>51</v>
      </c>
      <c r="B3" s="621" t="s">
        <v>43</v>
      </c>
      <c r="C3" s="624" t="s">
        <v>52</v>
      </c>
      <c r="D3" s="623" t="s">
        <v>53</v>
      </c>
      <c r="E3" s="624" t="s">
        <v>8</v>
      </c>
      <c r="F3" s="625"/>
      <c r="G3" s="623" t="s">
        <v>54</v>
      </c>
      <c r="H3" s="623" t="s">
        <v>55</v>
      </c>
      <c r="I3" s="623"/>
      <c r="J3" s="622" t="s">
        <v>56</v>
      </c>
      <c r="K3" s="623"/>
    </row>
    <row r="4" spans="1:11" s="122" customFormat="1" ht="11.25" customHeight="1" x14ac:dyDescent="0.15">
      <c r="A4" s="623"/>
      <c r="B4" s="621"/>
      <c r="C4" s="626"/>
      <c r="D4" s="623"/>
      <c r="E4" s="626"/>
      <c r="F4" s="627"/>
      <c r="G4" s="623"/>
      <c r="H4" s="285" t="s">
        <v>10</v>
      </c>
      <c r="I4" s="285" t="s">
        <v>9</v>
      </c>
      <c r="J4" s="284" t="s">
        <v>10</v>
      </c>
      <c r="K4" s="285" t="s">
        <v>9</v>
      </c>
    </row>
    <row r="5" spans="1:11" ht="26.25" customHeight="1" x14ac:dyDescent="0.15">
      <c r="A5" s="123"/>
      <c r="B5" s="124">
        <f>入力シート!C322</f>
        <v>0</v>
      </c>
      <c r="C5" s="132">
        <f>入力シート!D322</f>
        <v>0</v>
      </c>
      <c r="D5" s="132">
        <f>入力シート!E322</f>
        <v>0</v>
      </c>
      <c r="E5" s="127">
        <f>入力シート!F322</f>
        <v>0</v>
      </c>
      <c r="F5" s="128"/>
      <c r="G5" s="129">
        <f>入力シート!H322</f>
        <v>0</v>
      </c>
      <c r="H5" s="133">
        <f>入力シート!I322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入力シート!C323</f>
        <v>0</v>
      </c>
      <c r="C6" s="132">
        <f>入力シート!D323</f>
        <v>0</v>
      </c>
      <c r="D6" s="132">
        <f>入力シート!E323</f>
        <v>0</v>
      </c>
      <c r="E6" s="127">
        <f>入力シート!F323</f>
        <v>0</v>
      </c>
      <c r="F6" s="128"/>
      <c r="G6" s="129">
        <f>入力シート!H323</f>
        <v>0</v>
      </c>
      <c r="H6" s="133">
        <f>入力シート!I323</f>
        <v>0</v>
      </c>
      <c r="I6" s="131">
        <f t="shared" ref="I6:I20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入力シート!C324</f>
        <v>0</v>
      </c>
      <c r="C7" s="132">
        <f>入力シート!D324</f>
        <v>0</v>
      </c>
      <c r="D7" s="132">
        <f>入力シート!E324</f>
        <v>0</v>
      </c>
      <c r="E7" s="127">
        <f>入力シート!F324</f>
        <v>0</v>
      </c>
      <c r="F7" s="128"/>
      <c r="G7" s="129">
        <f>入力シート!H324</f>
        <v>0</v>
      </c>
      <c r="H7" s="133">
        <f>入力シート!I324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入力シート!C325</f>
        <v>0</v>
      </c>
      <c r="C8" s="132">
        <f>入力シート!D325</f>
        <v>0</v>
      </c>
      <c r="D8" s="132">
        <f>入力シート!E325</f>
        <v>0</v>
      </c>
      <c r="E8" s="127">
        <f>入力シート!F325</f>
        <v>0</v>
      </c>
      <c r="F8" s="128"/>
      <c r="G8" s="129">
        <f>入力シート!H325</f>
        <v>0</v>
      </c>
      <c r="H8" s="133">
        <f>入力シート!I325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入力シート!C326</f>
        <v>0</v>
      </c>
      <c r="C9" s="132">
        <f>入力シート!D326</f>
        <v>0</v>
      </c>
      <c r="D9" s="132">
        <f>入力シート!E326</f>
        <v>0</v>
      </c>
      <c r="E9" s="127">
        <f>入力シート!F326</f>
        <v>0</v>
      </c>
      <c r="F9" s="128"/>
      <c r="G9" s="129">
        <f>入力シート!H326</f>
        <v>0</v>
      </c>
      <c r="H9" s="133">
        <f>入力シート!I326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入力シート!C327</f>
        <v>0</v>
      </c>
      <c r="C10" s="132">
        <f>入力シート!D327</f>
        <v>0</v>
      </c>
      <c r="D10" s="132">
        <f>入力シート!E327</f>
        <v>0</v>
      </c>
      <c r="E10" s="127">
        <f>入力シート!F327</f>
        <v>0</v>
      </c>
      <c r="F10" s="128"/>
      <c r="G10" s="129">
        <f>入力シート!H327</f>
        <v>0</v>
      </c>
      <c r="H10" s="133">
        <f>入力シート!I327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入力シート!C328</f>
        <v>0</v>
      </c>
      <c r="C11" s="132">
        <f>入力シート!D328</f>
        <v>0</v>
      </c>
      <c r="D11" s="132">
        <f>入力シート!E328</f>
        <v>0</v>
      </c>
      <c r="E11" s="127">
        <f>入力シート!F328</f>
        <v>0</v>
      </c>
      <c r="F11" s="128"/>
      <c r="G11" s="129">
        <f>入力シート!H328</f>
        <v>0</v>
      </c>
      <c r="H11" s="133">
        <f>入力シート!I328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入力シート!C329</f>
        <v>0</v>
      </c>
      <c r="C12" s="132">
        <f>入力シート!D329</f>
        <v>0</v>
      </c>
      <c r="D12" s="132">
        <f>入力シート!E329</f>
        <v>0</v>
      </c>
      <c r="E12" s="127">
        <f>入力シート!F329</f>
        <v>0</v>
      </c>
      <c r="F12" s="128"/>
      <c r="G12" s="129">
        <f>入力シート!H329</f>
        <v>0</v>
      </c>
      <c r="H12" s="133">
        <f>入力シート!I329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入力シート!C330</f>
        <v>0</v>
      </c>
      <c r="C13" s="132">
        <f>入力シート!D330</f>
        <v>0</v>
      </c>
      <c r="D13" s="132">
        <f>入力シート!E330</f>
        <v>0</v>
      </c>
      <c r="E13" s="127">
        <f>入力シート!F330</f>
        <v>0</v>
      </c>
      <c r="F13" s="128"/>
      <c r="G13" s="129">
        <f>入力シート!H330</f>
        <v>0</v>
      </c>
      <c r="H13" s="133">
        <f>入力シート!I330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入力シート!C331</f>
        <v>0</v>
      </c>
      <c r="C14" s="132">
        <f>入力シート!D331</f>
        <v>0</v>
      </c>
      <c r="D14" s="132">
        <f>入力シート!E331</f>
        <v>0</v>
      </c>
      <c r="E14" s="127">
        <f>入力シート!F331</f>
        <v>0</v>
      </c>
      <c r="F14" s="128"/>
      <c r="G14" s="129">
        <f>入力シート!H331</f>
        <v>0</v>
      </c>
      <c r="H14" s="133">
        <f>入力シート!I331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入力シート!C332</f>
        <v>0</v>
      </c>
      <c r="C15" s="132">
        <f>入力シート!D332</f>
        <v>0</v>
      </c>
      <c r="D15" s="132">
        <f>入力シート!E332</f>
        <v>0</v>
      </c>
      <c r="E15" s="127">
        <f>入力シート!F332</f>
        <v>0</v>
      </c>
      <c r="F15" s="128"/>
      <c r="G15" s="129">
        <f>入力シート!H332</f>
        <v>0</v>
      </c>
      <c r="H15" s="133">
        <f>入力シート!I332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入力シート!C333</f>
        <v>0</v>
      </c>
      <c r="C16" s="132">
        <f>入力シート!D333</f>
        <v>0</v>
      </c>
      <c r="D16" s="132">
        <f>入力シート!E333</f>
        <v>0</v>
      </c>
      <c r="E16" s="127">
        <f>入力シート!F333</f>
        <v>0</v>
      </c>
      <c r="F16" s="128"/>
      <c r="G16" s="129">
        <f>入力シート!H333</f>
        <v>0</v>
      </c>
      <c r="H16" s="133">
        <f>入力シート!I333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入力シート!C334</f>
        <v>0</v>
      </c>
      <c r="C17" s="132">
        <f>入力シート!D334</f>
        <v>0</v>
      </c>
      <c r="D17" s="132">
        <f>入力シート!E334</f>
        <v>0</v>
      </c>
      <c r="E17" s="127">
        <f>入力シート!F334</f>
        <v>0</v>
      </c>
      <c r="F17" s="128"/>
      <c r="G17" s="129">
        <f>入力シート!H334</f>
        <v>0</v>
      </c>
      <c r="H17" s="133">
        <f>入力シート!I334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入力シート!C335</f>
        <v>0</v>
      </c>
      <c r="C18" s="132">
        <f>入力シート!D335</f>
        <v>0</v>
      </c>
      <c r="D18" s="132">
        <f>入力シート!E335</f>
        <v>0</v>
      </c>
      <c r="E18" s="127">
        <f>入力シート!F335</f>
        <v>0</v>
      </c>
      <c r="F18" s="128"/>
      <c r="G18" s="129">
        <f>入力シート!H335</f>
        <v>0</v>
      </c>
      <c r="H18" s="133">
        <f>入力シート!I335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入力シート!C336</f>
        <v>0</v>
      </c>
      <c r="C19" s="132">
        <f>入力シート!D336</f>
        <v>0</v>
      </c>
      <c r="D19" s="132">
        <f>入力シート!E336</f>
        <v>0</v>
      </c>
      <c r="E19" s="127">
        <f>入力シート!F336</f>
        <v>0</v>
      </c>
      <c r="F19" s="128"/>
      <c r="G19" s="129">
        <f>入力シート!H336</f>
        <v>0</v>
      </c>
      <c r="H19" s="133">
        <f>入力シート!I336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入力シート!C337</f>
        <v>0</v>
      </c>
      <c r="C20" s="132">
        <f>入力シート!D337</f>
        <v>0</v>
      </c>
      <c r="D20" s="132">
        <f>入力シート!E337</f>
        <v>0</v>
      </c>
      <c r="E20" s="127">
        <f>入力シート!F337</f>
        <v>0</v>
      </c>
      <c r="F20" s="128"/>
      <c r="G20" s="129">
        <f>入力シート!H337</f>
        <v>0</v>
      </c>
      <c r="H20" s="133">
        <f>入力シート!I337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入力シート!C338</f>
        <v>0</v>
      </c>
      <c r="C21" s="132">
        <f>入力シート!D338</f>
        <v>0</v>
      </c>
      <c r="D21" s="132">
        <f>入力シート!E338</f>
        <v>0</v>
      </c>
      <c r="E21" s="127">
        <f>入力シート!F338</f>
        <v>0</v>
      </c>
      <c r="F21" s="128"/>
      <c r="G21" s="129">
        <f>入力シート!H338</f>
        <v>0</v>
      </c>
      <c r="H21" s="133">
        <f>入力シート!I338</f>
        <v>0</v>
      </c>
      <c r="I21" s="131">
        <f>SUM(ROUNDDOWN(E21*H21,0))</f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9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A3:A4"/>
    <mergeCell ref="B3:B4"/>
    <mergeCell ref="C3:C4"/>
    <mergeCell ref="D3:D4"/>
    <mergeCell ref="E3:F4"/>
    <mergeCell ref="G3:G4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6" tint="0.59999389629810485"/>
    <pageSetUpPr autoPageBreaks="0"/>
  </sheetPr>
  <dimension ref="A1:K23"/>
  <sheetViews>
    <sheetView showGridLines="0" showZeros="0" zoomScale="85" workbookViewId="0">
      <selection activeCell="B21" sqref="B21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19</v>
      </c>
    </row>
    <row r="3" spans="1:11" s="122" customFormat="1" ht="15" customHeight="1" x14ac:dyDescent="0.15">
      <c r="A3" s="623" t="s">
        <v>51</v>
      </c>
      <c r="B3" s="621" t="s">
        <v>43</v>
      </c>
      <c r="C3" s="624" t="s">
        <v>52</v>
      </c>
      <c r="D3" s="623" t="s">
        <v>53</v>
      </c>
      <c r="E3" s="624" t="s">
        <v>8</v>
      </c>
      <c r="F3" s="625"/>
      <c r="G3" s="623" t="s">
        <v>54</v>
      </c>
      <c r="H3" s="623" t="s">
        <v>55</v>
      </c>
      <c r="I3" s="623"/>
      <c r="J3" s="622" t="s">
        <v>56</v>
      </c>
      <c r="K3" s="623"/>
    </row>
    <row r="4" spans="1:11" s="122" customFormat="1" ht="11.25" customHeight="1" x14ac:dyDescent="0.15">
      <c r="A4" s="623"/>
      <c r="B4" s="621"/>
      <c r="C4" s="626"/>
      <c r="D4" s="623"/>
      <c r="E4" s="626"/>
      <c r="F4" s="627"/>
      <c r="G4" s="623"/>
      <c r="H4" s="285" t="s">
        <v>10</v>
      </c>
      <c r="I4" s="285" t="s">
        <v>9</v>
      </c>
      <c r="J4" s="284" t="s">
        <v>10</v>
      </c>
      <c r="K4" s="285" t="s">
        <v>9</v>
      </c>
    </row>
    <row r="5" spans="1:11" ht="26.25" customHeight="1" x14ac:dyDescent="0.15">
      <c r="A5" s="123"/>
      <c r="B5" s="124">
        <f>入力シート!C339</f>
        <v>0</v>
      </c>
      <c r="C5" s="132">
        <f>入力シート!D339</f>
        <v>0</v>
      </c>
      <c r="D5" s="132">
        <f>入力シート!E339</f>
        <v>0</v>
      </c>
      <c r="E5" s="127">
        <f>入力シート!F339</f>
        <v>0</v>
      </c>
      <c r="F5" s="128"/>
      <c r="G5" s="129">
        <f>入力シート!H339</f>
        <v>0</v>
      </c>
      <c r="H5" s="133">
        <f>入力シート!I339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入力シート!C340</f>
        <v>0</v>
      </c>
      <c r="C6" s="132">
        <f>入力シート!D340</f>
        <v>0</v>
      </c>
      <c r="D6" s="132">
        <f>入力シート!E340</f>
        <v>0</v>
      </c>
      <c r="E6" s="127">
        <f>入力シート!F340</f>
        <v>0</v>
      </c>
      <c r="F6" s="128"/>
      <c r="G6" s="129">
        <f>入力シート!H340</f>
        <v>0</v>
      </c>
      <c r="H6" s="133">
        <f>入力シート!I340</f>
        <v>0</v>
      </c>
      <c r="I6" s="131">
        <f t="shared" ref="I6:I20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入力シート!C341</f>
        <v>0</v>
      </c>
      <c r="C7" s="132">
        <f>入力シート!D341</f>
        <v>0</v>
      </c>
      <c r="D7" s="132">
        <f>入力シート!E341</f>
        <v>0</v>
      </c>
      <c r="E7" s="127">
        <f>入力シート!F341</f>
        <v>0</v>
      </c>
      <c r="F7" s="128"/>
      <c r="G7" s="129">
        <f>入力シート!H341</f>
        <v>0</v>
      </c>
      <c r="H7" s="133">
        <f>入力シート!I341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入力シート!C342</f>
        <v>0</v>
      </c>
      <c r="C8" s="132">
        <f>入力シート!D342</f>
        <v>0</v>
      </c>
      <c r="D8" s="132">
        <f>入力シート!E342</f>
        <v>0</v>
      </c>
      <c r="E8" s="127">
        <f>入力シート!F342</f>
        <v>0</v>
      </c>
      <c r="F8" s="128"/>
      <c r="G8" s="129">
        <f>入力シート!H342</f>
        <v>0</v>
      </c>
      <c r="H8" s="133">
        <f>入力シート!I342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入力シート!C343</f>
        <v>0</v>
      </c>
      <c r="C9" s="132">
        <f>入力シート!D343</f>
        <v>0</v>
      </c>
      <c r="D9" s="132">
        <f>入力シート!E343</f>
        <v>0</v>
      </c>
      <c r="E9" s="127">
        <f>入力シート!F343</f>
        <v>0</v>
      </c>
      <c r="F9" s="128"/>
      <c r="G9" s="129">
        <f>入力シート!H343</f>
        <v>0</v>
      </c>
      <c r="H9" s="133">
        <f>入力シート!I343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入力シート!C344</f>
        <v>0</v>
      </c>
      <c r="C10" s="132">
        <f>入力シート!D344</f>
        <v>0</v>
      </c>
      <c r="D10" s="132">
        <f>入力シート!E344</f>
        <v>0</v>
      </c>
      <c r="E10" s="127">
        <f>入力シート!F344</f>
        <v>0</v>
      </c>
      <c r="F10" s="128"/>
      <c r="G10" s="129">
        <f>入力シート!H344</f>
        <v>0</v>
      </c>
      <c r="H10" s="133">
        <f>入力シート!I344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入力シート!C345</f>
        <v>0</v>
      </c>
      <c r="C11" s="132">
        <f>入力シート!D345</f>
        <v>0</v>
      </c>
      <c r="D11" s="132">
        <f>入力シート!E345</f>
        <v>0</v>
      </c>
      <c r="E11" s="127">
        <f>入力シート!F345</f>
        <v>0</v>
      </c>
      <c r="F11" s="128"/>
      <c r="G11" s="129">
        <f>入力シート!H345</f>
        <v>0</v>
      </c>
      <c r="H11" s="133">
        <f>入力シート!I345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入力シート!C346</f>
        <v>0</v>
      </c>
      <c r="C12" s="132">
        <f>入力シート!D346</f>
        <v>0</v>
      </c>
      <c r="D12" s="132">
        <f>入力シート!E346</f>
        <v>0</v>
      </c>
      <c r="E12" s="127">
        <f>入力シート!F346</f>
        <v>0</v>
      </c>
      <c r="F12" s="128"/>
      <c r="G12" s="129">
        <f>入力シート!H346</f>
        <v>0</v>
      </c>
      <c r="H12" s="133">
        <f>入力シート!I346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入力シート!C347</f>
        <v>0</v>
      </c>
      <c r="C13" s="132">
        <f>入力シート!D347</f>
        <v>0</v>
      </c>
      <c r="D13" s="132">
        <f>入力シート!E347</f>
        <v>0</v>
      </c>
      <c r="E13" s="127">
        <f>入力シート!F347</f>
        <v>0</v>
      </c>
      <c r="F13" s="128"/>
      <c r="G13" s="129">
        <f>入力シート!H347</f>
        <v>0</v>
      </c>
      <c r="H13" s="133">
        <f>入力シート!I347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入力シート!C348</f>
        <v>0</v>
      </c>
      <c r="C14" s="132">
        <f>入力シート!D348</f>
        <v>0</v>
      </c>
      <c r="D14" s="132">
        <f>入力シート!E348</f>
        <v>0</v>
      </c>
      <c r="E14" s="127">
        <f>入力シート!F348</f>
        <v>0</v>
      </c>
      <c r="F14" s="128"/>
      <c r="G14" s="129">
        <f>入力シート!H348</f>
        <v>0</v>
      </c>
      <c r="H14" s="133">
        <f>入力シート!I348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入力シート!C349</f>
        <v>0</v>
      </c>
      <c r="C15" s="132">
        <f>入力シート!D349</f>
        <v>0</v>
      </c>
      <c r="D15" s="132">
        <f>入力シート!E349</f>
        <v>0</v>
      </c>
      <c r="E15" s="127">
        <f>入力シート!F349</f>
        <v>0</v>
      </c>
      <c r="F15" s="128"/>
      <c r="G15" s="129">
        <f>入力シート!H349</f>
        <v>0</v>
      </c>
      <c r="H15" s="133">
        <f>入力シート!I349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入力シート!C350</f>
        <v>0</v>
      </c>
      <c r="C16" s="132">
        <f>入力シート!D350</f>
        <v>0</v>
      </c>
      <c r="D16" s="132">
        <f>入力シート!E350</f>
        <v>0</v>
      </c>
      <c r="E16" s="127">
        <f>入力シート!F350</f>
        <v>0</v>
      </c>
      <c r="F16" s="128"/>
      <c r="G16" s="129">
        <f>入力シート!H350</f>
        <v>0</v>
      </c>
      <c r="H16" s="133">
        <f>入力シート!I350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入力シート!C351</f>
        <v>0</v>
      </c>
      <c r="C17" s="132">
        <f>入力シート!D351</f>
        <v>0</v>
      </c>
      <c r="D17" s="132">
        <f>入力シート!E351</f>
        <v>0</v>
      </c>
      <c r="E17" s="127">
        <f>入力シート!F351</f>
        <v>0</v>
      </c>
      <c r="F17" s="128"/>
      <c r="G17" s="129">
        <f>入力シート!H351</f>
        <v>0</v>
      </c>
      <c r="H17" s="133">
        <f>入力シート!I351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入力シート!C352</f>
        <v>0</v>
      </c>
      <c r="C18" s="132">
        <f>入力シート!D352</f>
        <v>0</v>
      </c>
      <c r="D18" s="132">
        <f>入力シート!E352</f>
        <v>0</v>
      </c>
      <c r="E18" s="127">
        <f>入力シート!F352</f>
        <v>0</v>
      </c>
      <c r="F18" s="128"/>
      <c r="G18" s="129">
        <f>入力シート!H352</f>
        <v>0</v>
      </c>
      <c r="H18" s="133">
        <f>入力シート!I352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入力シート!C353</f>
        <v>0</v>
      </c>
      <c r="C19" s="132">
        <f>入力シート!D353</f>
        <v>0</v>
      </c>
      <c r="D19" s="132">
        <f>入力シート!E353</f>
        <v>0</v>
      </c>
      <c r="E19" s="127">
        <f>入力シート!F353</f>
        <v>0</v>
      </c>
      <c r="F19" s="128"/>
      <c r="G19" s="129">
        <f>入力シート!H353</f>
        <v>0</v>
      </c>
      <c r="H19" s="133">
        <f>入力シート!I353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入力シート!C354</f>
        <v>0</v>
      </c>
      <c r="C20" s="132">
        <f>入力シート!D354</f>
        <v>0</v>
      </c>
      <c r="D20" s="132">
        <f>入力シート!E354</f>
        <v>0</v>
      </c>
      <c r="E20" s="127">
        <f>入力シート!F354</f>
        <v>0</v>
      </c>
      <c r="F20" s="128"/>
      <c r="G20" s="129">
        <f>入力シート!H354</f>
        <v>0</v>
      </c>
      <c r="H20" s="133">
        <f>入力シート!I354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入力シート!C355</f>
        <v>0</v>
      </c>
      <c r="C21" s="132">
        <f>入力シート!D355</f>
        <v>0</v>
      </c>
      <c r="D21" s="132">
        <f>入力シート!E355</f>
        <v>0</v>
      </c>
      <c r="E21" s="127">
        <f>入力シート!F355</f>
        <v>0</v>
      </c>
      <c r="F21" s="128"/>
      <c r="G21" s="129">
        <f>入力シート!H355</f>
        <v>0</v>
      </c>
      <c r="H21" s="133">
        <f>入力シート!I355</f>
        <v>0</v>
      </c>
      <c r="I21" s="131">
        <f>SUM(ROUNDDOWN(E21*H21,0))</f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9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A3:A4"/>
    <mergeCell ref="B3:B4"/>
    <mergeCell ref="C3:C4"/>
    <mergeCell ref="D3:D4"/>
    <mergeCell ref="E3:F4"/>
    <mergeCell ref="G3:G4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6" tint="0.59999389629810485"/>
    <pageSetUpPr autoPageBreaks="0"/>
  </sheetPr>
  <dimension ref="A1:K23"/>
  <sheetViews>
    <sheetView showGridLines="0" showZeros="0" zoomScale="85" workbookViewId="0">
      <selection activeCell="H5" sqref="H5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20</v>
      </c>
    </row>
    <row r="3" spans="1:11" s="122" customFormat="1" ht="15" customHeight="1" x14ac:dyDescent="0.15">
      <c r="A3" s="623" t="s">
        <v>51</v>
      </c>
      <c r="B3" s="621" t="s">
        <v>43</v>
      </c>
      <c r="C3" s="624" t="s">
        <v>52</v>
      </c>
      <c r="D3" s="623" t="s">
        <v>53</v>
      </c>
      <c r="E3" s="624" t="s">
        <v>8</v>
      </c>
      <c r="F3" s="625"/>
      <c r="G3" s="623" t="s">
        <v>54</v>
      </c>
      <c r="H3" s="623" t="s">
        <v>55</v>
      </c>
      <c r="I3" s="623"/>
      <c r="J3" s="622" t="s">
        <v>56</v>
      </c>
      <c r="K3" s="623"/>
    </row>
    <row r="4" spans="1:11" s="122" customFormat="1" ht="11.25" customHeight="1" x14ac:dyDescent="0.15">
      <c r="A4" s="623"/>
      <c r="B4" s="621"/>
      <c r="C4" s="626"/>
      <c r="D4" s="623"/>
      <c r="E4" s="626"/>
      <c r="F4" s="627"/>
      <c r="G4" s="623"/>
      <c r="H4" s="285" t="s">
        <v>10</v>
      </c>
      <c r="I4" s="285" t="s">
        <v>9</v>
      </c>
      <c r="J4" s="284" t="s">
        <v>10</v>
      </c>
      <c r="K4" s="285" t="s">
        <v>9</v>
      </c>
    </row>
    <row r="5" spans="1:11" ht="26.25" customHeight="1" x14ac:dyDescent="0.15">
      <c r="A5" s="123"/>
      <c r="B5" s="124">
        <f>入力シート!C356</f>
        <v>0</v>
      </c>
      <c r="C5" s="132">
        <f>入力シート!D356</f>
        <v>0</v>
      </c>
      <c r="D5" s="132">
        <f>入力シート!E356</f>
        <v>0</v>
      </c>
      <c r="E5" s="127">
        <f>入力シート!F356</f>
        <v>0</v>
      </c>
      <c r="F5" s="128"/>
      <c r="G5" s="129">
        <f>入力シート!H356</f>
        <v>0</v>
      </c>
      <c r="H5" s="133">
        <f>入力シート!I356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入力シート!C357</f>
        <v>0</v>
      </c>
      <c r="C6" s="132">
        <f>入力シート!D357</f>
        <v>0</v>
      </c>
      <c r="D6" s="132">
        <f>入力シート!E357</f>
        <v>0</v>
      </c>
      <c r="E6" s="127">
        <f>入力シート!F357</f>
        <v>0</v>
      </c>
      <c r="F6" s="128"/>
      <c r="G6" s="129">
        <f>入力シート!H357</f>
        <v>0</v>
      </c>
      <c r="H6" s="133">
        <f>入力シート!I357</f>
        <v>0</v>
      </c>
      <c r="I6" s="131">
        <f t="shared" ref="I6:I20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入力シート!C358</f>
        <v>0</v>
      </c>
      <c r="C7" s="132">
        <f>入力シート!D358</f>
        <v>0</v>
      </c>
      <c r="D7" s="132">
        <f>入力シート!E358</f>
        <v>0</v>
      </c>
      <c r="E7" s="127">
        <f>入力シート!F358</f>
        <v>0</v>
      </c>
      <c r="F7" s="128"/>
      <c r="G7" s="129">
        <f>入力シート!H358</f>
        <v>0</v>
      </c>
      <c r="H7" s="133">
        <f>入力シート!I358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入力シート!C359</f>
        <v>0</v>
      </c>
      <c r="C8" s="132">
        <f>入力シート!D359</f>
        <v>0</v>
      </c>
      <c r="D8" s="132">
        <f>入力シート!E359</f>
        <v>0</v>
      </c>
      <c r="E8" s="127">
        <f>入力シート!F359</f>
        <v>0</v>
      </c>
      <c r="F8" s="128"/>
      <c r="G8" s="129">
        <f>入力シート!H359</f>
        <v>0</v>
      </c>
      <c r="H8" s="133">
        <f>入力シート!I359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入力シート!C360</f>
        <v>0</v>
      </c>
      <c r="C9" s="132">
        <f>入力シート!D360</f>
        <v>0</v>
      </c>
      <c r="D9" s="132">
        <f>入力シート!E360</f>
        <v>0</v>
      </c>
      <c r="E9" s="127">
        <f>入力シート!F360</f>
        <v>0</v>
      </c>
      <c r="F9" s="128"/>
      <c r="G9" s="129">
        <f>入力シート!H360</f>
        <v>0</v>
      </c>
      <c r="H9" s="133">
        <f>入力シート!I360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入力シート!C361</f>
        <v>0</v>
      </c>
      <c r="C10" s="132">
        <f>入力シート!D361</f>
        <v>0</v>
      </c>
      <c r="D10" s="132">
        <f>入力シート!E361</f>
        <v>0</v>
      </c>
      <c r="E10" s="127">
        <f>入力シート!F361</f>
        <v>0</v>
      </c>
      <c r="F10" s="128"/>
      <c r="G10" s="129">
        <f>入力シート!H361</f>
        <v>0</v>
      </c>
      <c r="H10" s="133">
        <f>入力シート!I361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入力シート!C362</f>
        <v>0</v>
      </c>
      <c r="C11" s="132">
        <f>入力シート!D362</f>
        <v>0</v>
      </c>
      <c r="D11" s="132">
        <f>入力シート!E362</f>
        <v>0</v>
      </c>
      <c r="E11" s="127">
        <f>入力シート!F362</f>
        <v>0</v>
      </c>
      <c r="F11" s="128"/>
      <c r="G11" s="129">
        <f>入力シート!H362</f>
        <v>0</v>
      </c>
      <c r="H11" s="133">
        <f>入力シート!I362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入力シート!C363</f>
        <v>0</v>
      </c>
      <c r="C12" s="132">
        <f>入力シート!D363</f>
        <v>0</v>
      </c>
      <c r="D12" s="132">
        <f>入力シート!E363</f>
        <v>0</v>
      </c>
      <c r="E12" s="127">
        <f>入力シート!F363</f>
        <v>0</v>
      </c>
      <c r="F12" s="128"/>
      <c r="G12" s="129">
        <f>入力シート!H363</f>
        <v>0</v>
      </c>
      <c r="H12" s="133">
        <f>入力シート!I363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入力シート!C364</f>
        <v>0</v>
      </c>
      <c r="C13" s="132">
        <f>入力シート!D364</f>
        <v>0</v>
      </c>
      <c r="D13" s="132">
        <f>入力シート!E364</f>
        <v>0</v>
      </c>
      <c r="E13" s="127">
        <f>入力シート!F364</f>
        <v>0</v>
      </c>
      <c r="F13" s="128"/>
      <c r="G13" s="129">
        <f>入力シート!H364</f>
        <v>0</v>
      </c>
      <c r="H13" s="133">
        <f>入力シート!I364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入力シート!C365</f>
        <v>0</v>
      </c>
      <c r="C14" s="132">
        <f>入力シート!D365</f>
        <v>0</v>
      </c>
      <c r="D14" s="132">
        <f>入力シート!E365</f>
        <v>0</v>
      </c>
      <c r="E14" s="127">
        <f>入力シート!F365</f>
        <v>0</v>
      </c>
      <c r="F14" s="128"/>
      <c r="G14" s="129">
        <f>入力シート!H365</f>
        <v>0</v>
      </c>
      <c r="H14" s="133">
        <f>入力シート!I365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入力シート!C366</f>
        <v>0</v>
      </c>
      <c r="C15" s="132">
        <f>入力シート!D366</f>
        <v>0</v>
      </c>
      <c r="D15" s="132">
        <f>入力シート!E366</f>
        <v>0</v>
      </c>
      <c r="E15" s="127">
        <f>入力シート!F366</f>
        <v>0</v>
      </c>
      <c r="F15" s="128"/>
      <c r="G15" s="129">
        <f>入力シート!H366</f>
        <v>0</v>
      </c>
      <c r="H15" s="133">
        <f>入力シート!I366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入力シート!C367</f>
        <v>0</v>
      </c>
      <c r="C16" s="132">
        <f>入力シート!D367</f>
        <v>0</v>
      </c>
      <c r="D16" s="132">
        <f>入力シート!E367</f>
        <v>0</v>
      </c>
      <c r="E16" s="127">
        <f>入力シート!F367</f>
        <v>0</v>
      </c>
      <c r="F16" s="128"/>
      <c r="G16" s="129">
        <f>入力シート!H367</f>
        <v>0</v>
      </c>
      <c r="H16" s="133">
        <f>入力シート!I367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入力シート!C368</f>
        <v>0</v>
      </c>
      <c r="C17" s="132">
        <f>入力シート!D368</f>
        <v>0</v>
      </c>
      <c r="D17" s="132">
        <f>入力シート!E368</f>
        <v>0</v>
      </c>
      <c r="E17" s="127">
        <f>入力シート!F368</f>
        <v>0</v>
      </c>
      <c r="F17" s="128"/>
      <c r="G17" s="129">
        <f>入力シート!H368</f>
        <v>0</v>
      </c>
      <c r="H17" s="133">
        <f>入力シート!I368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入力シート!C369</f>
        <v>0</v>
      </c>
      <c r="C18" s="132">
        <f>入力シート!D369</f>
        <v>0</v>
      </c>
      <c r="D18" s="132">
        <f>入力シート!E369</f>
        <v>0</v>
      </c>
      <c r="E18" s="127">
        <f>入力シート!F369</f>
        <v>0</v>
      </c>
      <c r="F18" s="128"/>
      <c r="G18" s="129">
        <f>入力シート!H369</f>
        <v>0</v>
      </c>
      <c r="H18" s="133">
        <f>入力シート!I369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入力シート!C370</f>
        <v>0</v>
      </c>
      <c r="C19" s="132">
        <f>入力シート!D370</f>
        <v>0</v>
      </c>
      <c r="D19" s="132">
        <f>入力シート!E370</f>
        <v>0</v>
      </c>
      <c r="E19" s="127">
        <f>入力シート!F370</f>
        <v>0</v>
      </c>
      <c r="F19" s="128"/>
      <c r="G19" s="129">
        <f>入力シート!H370</f>
        <v>0</v>
      </c>
      <c r="H19" s="133">
        <f>入力シート!I370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入力シート!C371</f>
        <v>0</v>
      </c>
      <c r="C20" s="132">
        <f>入力シート!D371</f>
        <v>0</v>
      </c>
      <c r="D20" s="132">
        <f>入力シート!E371</f>
        <v>0</v>
      </c>
      <c r="E20" s="127">
        <f>入力シート!F371</f>
        <v>0</v>
      </c>
      <c r="F20" s="128"/>
      <c r="G20" s="129">
        <f>入力シート!H371</f>
        <v>0</v>
      </c>
      <c r="H20" s="133">
        <f>入力シート!I371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入力シート!C372</f>
        <v>0</v>
      </c>
      <c r="C21" s="132">
        <f>入力シート!D372</f>
        <v>0</v>
      </c>
      <c r="D21" s="132">
        <f>入力シート!E372</f>
        <v>0</v>
      </c>
      <c r="E21" s="127">
        <f>入力シート!F372</f>
        <v>0</v>
      </c>
      <c r="F21" s="128"/>
      <c r="G21" s="129">
        <f>入力シート!H372</f>
        <v>0</v>
      </c>
      <c r="H21" s="133">
        <f>入力シート!I372</f>
        <v>0</v>
      </c>
      <c r="I21" s="131">
        <f>SUM(ROUNDDOWN(E21*H21,0))</f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9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A3:A4"/>
    <mergeCell ref="B3:B4"/>
    <mergeCell ref="C3:C4"/>
    <mergeCell ref="D3:D4"/>
    <mergeCell ref="E3:F4"/>
    <mergeCell ref="G3:G4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6" tint="0.59999389629810485"/>
    <pageSetUpPr autoPageBreaks="0"/>
  </sheetPr>
  <dimension ref="A1:K23"/>
  <sheetViews>
    <sheetView showGridLines="0" showZeros="0" zoomScale="85" workbookViewId="0">
      <selection activeCell="B21" sqref="B21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21</v>
      </c>
    </row>
    <row r="3" spans="1:11" s="122" customFormat="1" ht="15" customHeight="1" x14ac:dyDescent="0.15">
      <c r="A3" s="623" t="s">
        <v>51</v>
      </c>
      <c r="B3" s="621" t="s">
        <v>43</v>
      </c>
      <c r="C3" s="624" t="s">
        <v>52</v>
      </c>
      <c r="D3" s="623" t="s">
        <v>53</v>
      </c>
      <c r="E3" s="624" t="s">
        <v>8</v>
      </c>
      <c r="F3" s="625"/>
      <c r="G3" s="623" t="s">
        <v>54</v>
      </c>
      <c r="H3" s="623" t="s">
        <v>55</v>
      </c>
      <c r="I3" s="623"/>
      <c r="J3" s="622" t="s">
        <v>56</v>
      </c>
      <c r="K3" s="623"/>
    </row>
    <row r="4" spans="1:11" s="122" customFormat="1" ht="11.25" customHeight="1" x14ac:dyDescent="0.15">
      <c r="A4" s="623"/>
      <c r="B4" s="621"/>
      <c r="C4" s="626"/>
      <c r="D4" s="623"/>
      <c r="E4" s="626"/>
      <c r="F4" s="627"/>
      <c r="G4" s="623"/>
      <c r="H4" s="285" t="s">
        <v>10</v>
      </c>
      <c r="I4" s="285" t="s">
        <v>9</v>
      </c>
      <c r="J4" s="284" t="s">
        <v>10</v>
      </c>
      <c r="K4" s="285" t="s">
        <v>9</v>
      </c>
    </row>
    <row r="5" spans="1:11" ht="26.25" customHeight="1" x14ac:dyDescent="0.15">
      <c r="A5" s="123"/>
      <c r="B5" s="124">
        <f>入力シート!C373</f>
        <v>0</v>
      </c>
      <c r="C5" s="132">
        <f>入力シート!D373</f>
        <v>0</v>
      </c>
      <c r="D5" s="132">
        <f>入力シート!E373</f>
        <v>0</v>
      </c>
      <c r="E5" s="127">
        <f>入力シート!F373</f>
        <v>0</v>
      </c>
      <c r="F5" s="128"/>
      <c r="G5" s="129">
        <f>入力シート!H373</f>
        <v>0</v>
      </c>
      <c r="H5" s="133">
        <f>入力シート!I373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入力シート!C374</f>
        <v>0</v>
      </c>
      <c r="C6" s="132">
        <f>入力シート!D374</f>
        <v>0</v>
      </c>
      <c r="D6" s="132">
        <f>入力シート!E374</f>
        <v>0</v>
      </c>
      <c r="E6" s="127">
        <f>入力シート!F374</f>
        <v>0</v>
      </c>
      <c r="F6" s="128"/>
      <c r="G6" s="129">
        <f>入力シート!H374</f>
        <v>0</v>
      </c>
      <c r="H6" s="133">
        <f>入力シート!I374</f>
        <v>0</v>
      </c>
      <c r="I6" s="131">
        <f t="shared" ref="I6:I20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入力シート!C375</f>
        <v>0</v>
      </c>
      <c r="C7" s="132">
        <f>入力シート!D375</f>
        <v>0</v>
      </c>
      <c r="D7" s="132">
        <f>入力シート!E375</f>
        <v>0</v>
      </c>
      <c r="E7" s="127">
        <f>入力シート!F375</f>
        <v>0</v>
      </c>
      <c r="F7" s="128"/>
      <c r="G7" s="129">
        <f>入力シート!H375</f>
        <v>0</v>
      </c>
      <c r="H7" s="133">
        <f>入力シート!I375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入力シート!C376</f>
        <v>0</v>
      </c>
      <c r="C8" s="132">
        <f>入力シート!D376</f>
        <v>0</v>
      </c>
      <c r="D8" s="132">
        <f>入力シート!E376</f>
        <v>0</v>
      </c>
      <c r="E8" s="127">
        <f>入力シート!F376</f>
        <v>0</v>
      </c>
      <c r="F8" s="128"/>
      <c r="G8" s="129">
        <f>入力シート!H376</f>
        <v>0</v>
      </c>
      <c r="H8" s="133">
        <f>入力シート!I376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入力シート!C377</f>
        <v>0</v>
      </c>
      <c r="C9" s="132">
        <f>入力シート!D377</f>
        <v>0</v>
      </c>
      <c r="D9" s="132">
        <f>入力シート!E377</f>
        <v>0</v>
      </c>
      <c r="E9" s="127">
        <f>入力シート!F377</f>
        <v>0</v>
      </c>
      <c r="F9" s="128"/>
      <c r="G9" s="129">
        <f>入力シート!H377</f>
        <v>0</v>
      </c>
      <c r="H9" s="133">
        <f>入力シート!I377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入力シート!C378</f>
        <v>0</v>
      </c>
      <c r="C10" s="132">
        <f>入力シート!D378</f>
        <v>0</v>
      </c>
      <c r="D10" s="132">
        <f>入力シート!E378</f>
        <v>0</v>
      </c>
      <c r="E10" s="127">
        <f>入力シート!F378</f>
        <v>0</v>
      </c>
      <c r="F10" s="128"/>
      <c r="G10" s="129">
        <f>入力シート!H378</f>
        <v>0</v>
      </c>
      <c r="H10" s="133">
        <f>入力シート!I378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入力シート!C379</f>
        <v>0</v>
      </c>
      <c r="C11" s="132">
        <f>入力シート!D379</f>
        <v>0</v>
      </c>
      <c r="D11" s="132">
        <f>入力シート!E379</f>
        <v>0</v>
      </c>
      <c r="E11" s="127">
        <f>入力シート!F379</f>
        <v>0</v>
      </c>
      <c r="F11" s="128"/>
      <c r="G11" s="129">
        <f>入力シート!H379</f>
        <v>0</v>
      </c>
      <c r="H11" s="133">
        <f>入力シート!I379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入力シート!C380</f>
        <v>0</v>
      </c>
      <c r="C12" s="132">
        <f>入力シート!D380</f>
        <v>0</v>
      </c>
      <c r="D12" s="132">
        <f>入力シート!E380</f>
        <v>0</v>
      </c>
      <c r="E12" s="127">
        <f>入力シート!F380</f>
        <v>0</v>
      </c>
      <c r="F12" s="128"/>
      <c r="G12" s="129">
        <f>入力シート!H380</f>
        <v>0</v>
      </c>
      <c r="H12" s="133">
        <f>入力シート!I380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入力シート!C381</f>
        <v>0</v>
      </c>
      <c r="C13" s="132">
        <f>入力シート!D381</f>
        <v>0</v>
      </c>
      <c r="D13" s="132">
        <f>入力シート!E381</f>
        <v>0</v>
      </c>
      <c r="E13" s="127">
        <f>入力シート!F381</f>
        <v>0</v>
      </c>
      <c r="F13" s="128"/>
      <c r="G13" s="129">
        <f>入力シート!H381</f>
        <v>0</v>
      </c>
      <c r="H13" s="133">
        <f>入力シート!I381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入力シート!C382</f>
        <v>0</v>
      </c>
      <c r="C14" s="132">
        <f>入力シート!D382</f>
        <v>0</v>
      </c>
      <c r="D14" s="132">
        <f>入力シート!E382</f>
        <v>0</v>
      </c>
      <c r="E14" s="127">
        <f>入力シート!F382</f>
        <v>0</v>
      </c>
      <c r="F14" s="128"/>
      <c r="G14" s="129">
        <f>入力シート!H382</f>
        <v>0</v>
      </c>
      <c r="H14" s="133">
        <f>入力シート!I382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入力シート!C383</f>
        <v>0</v>
      </c>
      <c r="C15" s="132">
        <f>入力シート!D383</f>
        <v>0</v>
      </c>
      <c r="D15" s="132">
        <f>入力シート!E383</f>
        <v>0</v>
      </c>
      <c r="E15" s="127">
        <f>入力シート!F383</f>
        <v>0</v>
      </c>
      <c r="F15" s="128"/>
      <c r="G15" s="129">
        <f>入力シート!H383</f>
        <v>0</v>
      </c>
      <c r="H15" s="133">
        <f>入力シート!I383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入力シート!C384</f>
        <v>0</v>
      </c>
      <c r="C16" s="132">
        <f>入力シート!D384</f>
        <v>0</v>
      </c>
      <c r="D16" s="132">
        <f>入力シート!E384</f>
        <v>0</v>
      </c>
      <c r="E16" s="127">
        <f>入力シート!F384</f>
        <v>0</v>
      </c>
      <c r="F16" s="128"/>
      <c r="G16" s="129">
        <f>入力シート!H384</f>
        <v>0</v>
      </c>
      <c r="H16" s="133">
        <f>入力シート!I384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入力シート!C385</f>
        <v>0</v>
      </c>
      <c r="C17" s="132">
        <f>入力シート!D385</f>
        <v>0</v>
      </c>
      <c r="D17" s="132">
        <f>入力シート!E385</f>
        <v>0</v>
      </c>
      <c r="E17" s="127">
        <f>入力シート!F385</f>
        <v>0</v>
      </c>
      <c r="F17" s="128"/>
      <c r="G17" s="129">
        <f>入力シート!H385</f>
        <v>0</v>
      </c>
      <c r="H17" s="133">
        <f>入力シート!I385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入力シート!C386</f>
        <v>0</v>
      </c>
      <c r="C18" s="132">
        <f>入力シート!D386</f>
        <v>0</v>
      </c>
      <c r="D18" s="132">
        <f>入力シート!E386</f>
        <v>0</v>
      </c>
      <c r="E18" s="127">
        <f>入力シート!F386</f>
        <v>0</v>
      </c>
      <c r="F18" s="128"/>
      <c r="G18" s="129">
        <f>入力シート!H386</f>
        <v>0</v>
      </c>
      <c r="H18" s="133">
        <f>入力シート!I386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入力シート!C387</f>
        <v>0</v>
      </c>
      <c r="C19" s="132">
        <f>入力シート!D387</f>
        <v>0</v>
      </c>
      <c r="D19" s="132">
        <f>入力シート!E387</f>
        <v>0</v>
      </c>
      <c r="E19" s="127">
        <f>入力シート!F387</f>
        <v>0</v>
      </c>
      <c r="F19" s="128"/>
      <c r="G19" s="129">
        <f>入力シート!H387</f>
        <v>0</v>
      </c>
      <c r="H19" s="133">
        <f>入力シート!I387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入力シート!C388</f>
        <v>0</v>
      </c>
      <c r="C20" s="132">
        <f>入力シート!D388</f>
        <v>0</v>
      </c>
      <c r="D20" s="132">
        <f>入力シート!E388</f>
        <v>0</v>
      </c>
      <c r="E20" s="127">
        <f>入力シート!F388</f>
        <v>0</v>
      </c>
      <c r="F20" s="128"/>
      <c r="G20" s="129">
        <f>入力シート!H388</f>
        <v>0</v>
      </c>
      <c r="H20" s="133">
        <f>入力シート!I388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入力シート!C389</f>
        <v>0</v>
      </c>
      <c r="C21" s="132">
        <f>入力シート!D389</f>
        <v>0</v>
      </c>
      <c r="D21" s="132">
        <f>入力シート!E389</f>
        <v>0</v>
      </c>
      <c r="E21" s="127">
        <f>入力シート!F389</f>
        <v>0</v>
      </c>
      <c r="F21" s="128"/>
      <c r="G21" s="129">
        <f>入力シート!H389</f>
        <v>0</v>
      </c>
      <c r="H21" s="133">
        <f>入力シート!I389</f>
        <v>0</v>
      </c>
      <c r="I21" s="131">
        <f>SUM(ROUNDDOWN(E21*H21,0))</f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9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A3:A4"/>
    <mergeCell ref="B3:B4"/>
    <mergeCell ref="C3:C4"/>
    <mergeCell ref="D3:D4"/>
    <mergeCell ref="E3:F4"/>
    <mergeCell ref="G3:G4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6" tint="0.59999389629810485"/>
    <pageSetUpPr autoPageBreaks="0"/>
  </sheetPr>
  <dimension ref="A1:K23"/>
  <sheetViews>
    <sheetView showGridLines="0" showZeros="0" zoomScale="85" workbookViewId="0">
      <selection activeCell="H21" sqref="H21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22</v>
      </c>
    </row>
    <row r="3" spans="1:11" s="122" customFormat="1" ht="15" customHeight="1" x14ac:dyDescent="0.15">
      <c r="A3" s="623" t="s">
        <v>51</v>
      </c>
      <c r="B3" s="621" t="s">
        <v>43</v>
      </c>
      <c r="C3" s="624" t="s">
        <v>52</v>
      </c>
      <c r="D3" s="623" t="s">
        <v>53</v>
      </c>
      <c r="E3" s="624" t="s">
        <v>8</v>
      </c>
      <c r="F3" s="625"/>
      <c r="G3" s="623" t="s">
        <v>54</v>
      </c>
      <c r="H3" s="623" t="s">
        <v>55</v>
      </c>
      <c r="I3" s="623"/>
      <c r="J3" s="622" t="s">
        <v>56</v>
      </c>
      <c r="K3" s="623"/>
    </row>
    <row r="4" spans="1:11" s="122" customFormat="1" ht="11.25" customHeight="1" x14ac:dyDescent="0.15">
      <c r="A4" s="623"/>
      <c r="B4" s="621"/>
      <c r="C4" s="626"/>
      <c r="D4" s="623"/>
      <c r="E4" s="626"/>
      <c r="F4" s="627"/>
      <c r="G4" s="623"/>
      <c r="H4" s="285" t="s">
        <v>10</v>
      </c>
      <c r="I4" s="285" t="s">
        <v>9</v>
      </c>
      <c r="J4" s="284" t="s">
        <v>10</v>
      </c>
      <c r="K4" s="285" t="s">
        <v>9</v>
      </c>
    </row>
    <row r="5" spans="1:11" ht="26.25" customHeight="1" x14ac:dyDescent="0.15">
      <c r="A5" s="123"/>
      <c r="B5" s="124">
        <f>入力シート!C390</f>
        <v>0</v>
      </c>
      <c r="C5" s="132">
        <f>入力シート!D390</f>
        <v>0</v>
      </c>
      <c r="D5" s="132">
        <f>入力シート!E390</f>
        <v>0</v>
      </c>
      <c r="E5" s="127">
        <f>入力シート!F390</f>
        <v>0</v>
      </c>
      <c r="F5" s="128"/>
      <c r="G5" s="129">
        <f>入力シート!H390</f>
        <v>0</v>
      </c>
      <c r="H5" s="133">
        <f>入力シート!I390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入力シート!C391</f>
        <v>0</v>
      </c>
      <c r="C6" s="132">
        <f>入力シート!D391</f>
        <v>0</v>
      </c>
      <c r="D6" s="132">
        <f>入力シート!E391</f>
        <v>0</v>
      </c>
      <c r="E6" s="127">
        <f>入力シート!F391</f>
        <v>0</v>
      </c>
      <c r="F6" s="128"/>
      <c r="G6" s="129">
        <f>入力シート!H391</f>
        <v>0</v>
      </c>
      <c r="H6" s="133">
        <f>入力シート!I391</f>
        <v>0</v>
      </c>
      <c r="I6" s="131">
        <f t="shared" ref="I6:I20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入力シート!C392</f>
        <v>0</v>
      </c>
      <c r="C7" s="132">
        <f>入力シート!D392</f>
        <v>0</v>
      </c>
      <c r="D7" s="132">
        <f>入力シート!E392</f>
        <v>0</v>
      </c>
      <c r="E7" s="127">
        <f>入力シート!F392</f>
        <v>0</v>
      </c>
      <c r="F7" s="128"/>
      <c r="G7" s="129">
        <f>入力シート!H392</f>
        <v>0</v>
      </c>
      <c r="H7" s="133">
        <f>入力シート!I392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入力シート!C393</f>
        <v>0</v>
      </c>
      <c r="C8" s="132">
        <f>入力シート!D393</f>
        <v>0</v>
      </c>
      <c r="D8" s="132">
        <f>入力シート!E393</f>
        <v>0</v>
      </c>
      <c r="E8" s="127">
        <f>入力シート!F393</f>
        <v>0</v>
      </c>
      <c r="F8" s="128"/>
      <c r="G8" s="129">
        <f>入力シート!H393</f>
        <v>0</v>
      </c>
      <c r="H8" s="133">
        <f>入力シート!I393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入力シート!C394</f>
        <v>0</v>
      </c>
      <c r="C9" s="132">
        <f>入力シート!D394</f>
        <v>0</v>
      </c>
      <c r="D9" s="132">
        <f>入力シート!E394</f>
        <v>0</v>
      </c>
      <c r="E9" s="127">
        <f>入力シート!F394</f>
        <v>0</v>
      </c>
      <c r="F9" s="128"/>
      <c r="G9" s="129">
        <f>入力シート!H394</f>
        <v>0</v>
      </c>
      <c r="H9" s="133">
        <f>入力シート!I394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入力シート!C395</f>
        <v>0</v>
      </c>
      <c r="C10" s="132">
        <f>入力シート!D395</f>
        <v>0</v>
      </c>
      <c r="D10" s="132">
        <f>入力シート!E395</f>
        <v>0</v>
      </c>
      <c r="E10" s="127">
        <f>入力シート!F395</f>
        <v>0</v>
      </c>
      <c r="F10" s="128"/>
      <c r="G10" s="129">
        <f>入力シート!H395</f>
        <v>0</v>
      </c>
      <c r="H10" s="133">
        <f>入力シート!I395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入力シート!C396</f>
        <v>0</v>
      </c>
      <c r="C11" s="132">
        <f>入力シート!D396</f>
        <v>0</v>
      </c>
      <c r="D11" s="132">
        <f>入力シート!E396</f>
        <v>0</v>
      </c>
      <c r="E11" s="127">
        <f>入力シート!F396</f>
        <v>0</v>
      </c>
      <c r="F11" s="128"/>
      <c r="G11" s="129">
        <f>入力シート!H396</f>
        <v>0</v>
      </c>
      <c r="H11" s="133">
        <f>入力シート!I396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入力シート!C397</f>
        <v>0</v>
      </c>
      <c r="C12" s="132">
        <f>入力シート!D397</f>
        <v>0</v>
      </c>
      <c r="D12" s="132">
        <f>入力シート!E397</f>
        <v>0</v>
      </c>
      <c r="E12" s="127">
        <f>入力シート!F397</f>
        <v>0</v>
      </c>
      <c r="F12" s="128"/>
      <c r="G12" s="129">
        <f>入力シート!H397</f>
        <v>0</v>
      </c>
      <c r="H12" s="133">
        <f>入力シート!I397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入力シート!C398</f>
        <v>0</v>
      </c>
      <c r="C13" s="132">
        <f>入力シート!D398</f>
        <v>0</v>
      </c>
      <c r="D13" s="132">
        <f>入力シート!E398</f>
        <v>0</v>
      </c>
      <c r="E13" s="127">
        <f>入力シート!F398</f>
        <v>0</v>
      </c>
      <c r="F13" s="128"/>
      <c r="G13" s="129">
        <f>入力シート!H398</f>
        <v>0</v>
      </c>
      <c r="H13" s="133">
        <f>入力シート!I398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入力シート!C399</f>
        <v>0</v>
      </c>
      <c r="C14" s="132">
        <f>入力シート!D399</f>
        <v>0</v>
      </c>
      <c r="D14" s="132">
        <f>入力シート!E399</f>
        <v>0</v>
      </c>
      <c r="E14" s="127">
        <f>入力シート!F399</f>
        <v>0</v>
      </c>
      <c r="F14" s="128"/>
      <c r="G14" s="129">
        <f>入力シート!H399</f>
        <v>0</v>
      </c>
      <c r="H14" s="133">
        <f>入力シート!I399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入力シート!C400</f>
        <v>0</v>
      </c>
      <c r="C15" s="132">
        <f>入力シート!D400</f>
        <v>0</v>
      </c>
      <c r="D15" s="132">
        <f>入力シート!E400</f>
        <v>0</v>
      </c>
      <c r="E15" s="127">
        <f>入力シート!F400</f>
        <v>0</v>
      </c>
      <c r="F15" s="128"/>
      <c r="G15" s="129">
        <f>入力シート!H400</f>
        <v>0</v>
      </c>
      <c r="H15" s="133">
        <f>入力シート!I400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入力シート!C401</f>
        <v>0</v>
      </c>
      <c r="C16" s="132">
        <f>入力シート!D401</f>
        <v>0</v>
      </c>
      <c r="D16" s="132">
        <f>入力シート!E401</f>
        <v>0</v>
      </c>
      <c r="E16" s="127">
        <f>入力シート!F401</f>
        <v>0</v>
      </c>
      <c r="F16" s="128"/>
      <c r="G16" s="129">
        <f>入力シート!H401</f>
        <v>0</v>
      </c>
      <c r="H16" s="133">
        <f>入力シート!I401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入力シート!C402</f>
        <v>0</v>
      </c>
      <c r="C17" s="132">
        <f>入力シート!D402</f>
        <v>0</v>
      </c>
      <c r="D17" s="132">
        <f>入力シート!E402</f>
        <v>0</v>
      </c>
      <c r="E17" s="127">
        <f>入力シート!F402</f>
        <v>0</v>
      </c>
      <c r="F17" s="128"/>
      <c r="G17" s="129">
        <f>入力シート!H402</f>
        <v>0</v>
      </c>
      <c r="H17" s="133">
        <f>入力シート!I402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入力シート!C403</f>
        <v>0</v>
      </c>
      <c r="C18" s="132">
        <f>入力シート!D403</f>
        <v>0</v>
      </c>
      <c r="D18" s="132">
        <f>入力シート!E403</f>
        <v>0</v>
      </c>
      <c r="E18" s="127">
        <f>入力シート!F403</f>
        <v>0</v>
      </c>
      <c r="F18" s="128"/>
      <c r="G18" s="129">
        <f>入力シート!H403</f>
        <v>0</v>
      </c>
      <c r="H18" s="133">
        <f>入力シート!I403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入力シート!C404</f>
        <v>0</v>
      </c>
      <c r="C19" s="132">
        <f>入力シート!D404</f>
        <v>0</v>
      </c>
      <c r="D19" s="132">
        <f>入力シート!E404</f>
        <v>0</v>
      </c>
      <c r="E19" s="127">
        <f>入力シート!F404</f>
        <v>0</v>
      </c>
      <c r="F19" s="128"/>
      <c r="G19" s="129">
        <f>入力シート!H404</f>
        <v>0</v>
      </c>
      <c r="H19" s="133">
        <f>入力シート!I404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入力シート!C405</f>
        <v>0</v>
      </c>
      <c r="C20" s="132">
        <f>入力シート!D405</f>
        <v>0</v>
      </c>
      <c r="D20" s="132">
        <f>入力シート!E405</f>
        <v>0</v>
      </c>
      <c r="E20" s="127">
        <f>入力シート!F405</f>
        <v>0</v>
      </c>
      <c r="F20" s="128"/>
      <c r="G20" s="129">
        <f>入力シート!H405</f>
        <v>0</v>
      </c>
      <c r="H20" s="133">
        <f>入力シート!I405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入力シート!C406</f>
        <v>0</v>
      </c>
      <c r="C21" s="132">
        <f>入力シート!D406</f>
        <v>0</v>
      </c>
      <c r="D21" s="132">
        <f>入力シート!E406</f>
        <v>0</v>
      </c>
      <c r="E21" s="127">
        <f>入力シート!F406</f>
        <v>0</v>
      </c>
      <c r="F21" s="128"/>
      <c r="G21" s="129">
        <f>入力シート!H406</f>
        <v>0</v>
      </c>
      <c r="H21" s="133">
        <f>入力シート!I406</f>
        <v>0</v>
      </c>
      <c r="I21" s="131">
        <f>SUM(ROUNDDOWN(E21*H21,0))</f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9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A3:A4"/>
    <mergeCell ref="B3:B4"/>
    <mergeCell ref="C3:C4"/>
    <mergeCell ref="D3:D4"/>
    <mergeCell ref="E3:F4"/>
    <mergeCell ref="G3:G4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6" tint="0.59999389629810485"/>
    <pageSetUpPr autoPageBreaks="0"/>
  </sheetPr>
  <dimension ref="A1:K23"/>
  <sheetViews>
    <sheetView showGridLines="0" showZeros="0" zoomScale="85" workbookViewId="0">
      <selection activeCell="I23" sqref="I23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23</v>
      </c>
    </row>
    <row r="3" spans="1:11" s="122" customFormat="1" ht="15" customHeight="1" x14ac:dyDescent="0.15">
      <c r="A3" s="623" t="s">
        <v>51</v>
      </c>
      <c r="B3" s="621" t="s">
        <v>43</v>
      </c>
      <c r="C3" s="624" t="s">
        <v>52</v>
      </c>
      <c r="D3" s="623" t="s">
        <v>53</v>
      </c>
      <c r="E3" s="624" t="s">
        <v>8</v>
      </c>
      <c r="F3" s="625"/>
      <c r="G3" s="623" t="s">
        <v>54</v>
      </c>
      <c r="H3" s="623" t="s">
        <v>55</v>
      </c>
      <c r="I3" s="623"/>
      <c r="J3" s="622" t="s">
        <v>56</v>
      </c>
      <c r="K3" s="623"/>
    </row>
    <row r="4" spans="1:11" s="122" customFormat="1" ht="11.25" customHeight="1" x14ac:dyDescent="0.15">
      <c r="A4" s="623"/>
      <c r="B4" s="621"/>
      <c r="C4" s="626"/>
      <c r="D4" s="623"/>
      <c r="E4" s="626"/>
      <c r="F4" s="627"/>
      <c r="G4" s="623"/>
      <c r="H4" s="285" t="s">
        <v>10</v>
      </c>
      <c r="I4" s="285" t="s">
        <v>9</v>
      </c>
      <c r="J4" s="284" t="s">
        <v>10</v>
      </c>
      <c r="K4" s="285" t="s">
        <v>9</v>
      </c>
    </row>
    <row r="5" spans="1:11" ht="26.25" customHeight="1" x14ac:dyDescent="0.15">
      <c r="A5" s="123"/>
      <c r="B5" s="124">
        <f>入力シート!C407</f>
        <v>0</v>
      </c>
      <c r="C5" s="132">
        <f>入力シート!D407</f>
        <v>0</v>
      </c>
      <c r="D5" s="132">
        <f>入力シート!E407</f>
        <v>0</v>
      </c>
      <c r="E5" s="127">
        <f>入力シート!F407</f>
        <v>0</v>
      </c>
      <c r="F5" s="128"/>
      <c r="G5" s="129">
        <f>入力シート!H407</f>
        <v>0</v>
      </c>
      <c r="H5" s="133">
        <f>入力シート!I407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入力シート!C408</f>
        <v>0</v>
      </c>
      <c r="C6" s="132">
        <f>入力シート!D408</f>
        <v>0</v>
      </c>
      <c r="D6" s="132">
        <f>入力シート!E408</f>
        <v>0</v>
      </c>
      <c r="E6" s="127">
        <f>入力シート!F408</f>
        <v>0</v>
      </c>
      <c r="F6" s="128"/>
      <c r="G6" s="129">
        <f>入力シート!H408</f>
        <v>0</v>
      </c>
      <c r="H6" s="133">
        <f>入力シート!I408</f>
        <v>0</v>
      </c>
      <c r="I6" s="131">
        <f t="shared" ref="I6:I20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入力シート!C409</f>
        <v>0</v>
      </c>
      <c r="C7" s="132">
        <f>入力シート!D409</f>
        <v>0</v>
      </c>
      <c r="D7" s="132">
        <f>入力シート!E409</f>
        <v>0</v>
      </c>
      <c r="E7" s="127">
        <f>入力シート!F409</f>
        <v>0</v>
      </c>
      <c r="F7" s="128"/>
      <c r="G7" s="129">
        <f>入力シート!H409</f>
        <v>0</v>
      </c>
      <c r="H7" s="133">
        <f>入力シート!I409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入力シート!C410</f>
        <v>0</v>
      </c>
      <c r="C8" s="132">
        <f>入力シート!D410</f>
        <v>0</v>
      </c>
      <c r="D8" s="132">
        <f>入力シート!E410</f>
        <v>0</v>
      </c>
      <c r="E8" s="127">
        <f>入力シート!F410</f>
        <v>0</v>
      </c>
      <c r="F8" s="128"/>
      <c r="G8" s="129">
        <f>入力シート!H410</f>
        <v>0</v>
      </c>
      <c r="H8" s="133">
        <f>入力シート!I410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入力シート!C411</f>
        <v>0</v>
      </c>
      <c r="C9" s="132">
        <f>入力シート!D411</f>
        <v>0</v>
      </c>
      <c r="D9" s="132">
        <f>入力シート!E411</f>
        <v>0</v>
      </c>
      <c r="E9" s="127">
        <f>入力シート!F411</f>
        <v>0</v>
      </c>
      <c r="F9" s="128"/>
      <c r="G9" s="129">
        <f>入力シート!H411</f>
        <v>0</v>
      </c>
      <c r="H9" s="133">
        <f>入力シート!I411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入力シート!C412</f>
        <v>0</v>
      </c>
      <c r="C10" s="132">
        <f>入力シート!D412</f>
        <v>0</v>
      </c>
      <c r="D10" s="132">
        <f>入力シート!E412</f>
        <v>0</v>
      </c>
      <c r="E10" s="127">
        <f>入力シート!F412</f>
        <v>0</v>
      </c>
      <c r="F10" s="128"/>
      <c r="G10" s="129">
        <f>入力シート!H412</f>
        <v>0</v>
      </c>
      <c r="H10" s="133">
        <f>入力シート!I412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入力シート!C413</f>
        <v>0</v>
      </c>
      <c r="C11" s="132">
        <f>入力シート!D413</f>
        <v>0</v>
      </c>
      <c r="D11" s="132">
        <f>入力シート!E413</f>
        <v>0</v>
      </c>
      <c r="E11" s="127">
        <f>入力シート!F413</f>
        <v>0</v>
      </c>
      <c r="F11" s="128"/>
      <c r="G11" s="129">
        <f>入力シート!H413</f>
        <v>0</v>
      </c>
      <c r="H11" s="133">
        <f>入力シート!I413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入力シート!C414</f>
        <v>0</v>
      </c>
      <c r="C12" s="132">
        <f>入力シート!D414</f>
        <v>0</v>
      </c>
      <c r="D12" s="132">
        <f>入力シート!E414</f>
        <v>0</v>
      </c>
      <c r="E12" s="127">
        <f>入力シート!F414</f>
        <v>0</v>
      </c>
      <c r="F12" s="128"/>
      <c r="G12" s="129">
        <f>入力シート!H414</f>
        <v>0</v>
      </c>
      <c r="H12" s="133">
        <f>入力シート!I414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入力シート!C415</f>
        <v>0</v>
      </c>
      <c r="C13" s="132">
        <f>入力シート!D415</f>
        <v>0</v>
      </c>
      <c r="D13" s="132">
        <f>入力シート!E415</f>
        <v>0</v>
      </c>
      <c r="E13" s="127">
        <f>入力シート!F415</f>
        <v>0</v>
      </c>
      <c r="F13" s="128"/>
      <c r="G13" s="129">
        <f>入力シート!H415</f>
        <v>0</v>
      </c>
      <c r="H13" s="133">
        <f>入力シート!I415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入力シート!C416</f>
        <v>0</v>
      </c>
      <c r="C14" s="132">
        <f>入力シート!D416</f>
        <v>0</v>
      </c>
      <c r="D14" s="132">
        <f>入力シート!E416</f>
        <v>0</v>
      </c>
      <c r="E14" s="127">
        <f>入力シート!F416</f>
        <v>0</v>
      </c>
      <c r="F14" s="128"/>
      <c r="G14" s="129">
        <f>入力シート!H416</f>
        <v>0</v>
      </c>
      <c r="H14" s="133">
        <f>入力シート!I416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入力シート!C417</f>
        <v>0</v>
      </c>
      <c r="C15" s="132">
        <f>入力シート!D417</f>
        <v>0</v>
      </c>
      <c r="D15" s="132">
        <f>入力シート!E417</f>
        <v>0</v>
      </c>
      <c r="E15" s="127">
        <f>入力シート!F417</f>
        <v>0</v>
      </c>
      <c r="F15" s="128"/>
      <c r="G15" s="129">
        <f>入力シート!H417</f>
        <v>0</v>
      </c>
      <c r="H15" s="133">
        <f>入力シート!I417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入力シート!C418</f>
        <v>0</v>
      </c>
      <c r="C16" s="132">
        <f>入力シート!D418</f>
        <v>0</v>
      </c>
      <c r="D16" s="132">
        <f>入力シート!E418</f>
        <v>0</v>
      </c>
      <c r="E16" s="127">
        <f>入力シート!F418</f>
        <v>0</v>
      </c>
      <c r="F16" s="128"/>
      <c r="G16" s="129">
        <f>入力シート!H418</f>
        <v>0</v>
      </c>
      <c r="H16" s="133">
        <f>入力シート!I418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入力シート!C419</f>
        <v>0</v>
      </c>
      <c r="C17" s="132">
        <f>入力シート!D419</f>
        <v>0</v>
      </c>
      <c r="D17" s="132">
        <f>入力シート!E419</f>
        <v>0</v>
      </c>
      <c r="E17" s="127">
        <f>入力シート!F419</f>
        <v>0</v>
      </c>
      <c r="F17" s="128"/>
      <c r="G17" s="129">
        <f>入力シート!H419</f>
        <v>0</v>
      </c>
      <c r="H17" s="133">
        <f>入力シート!I419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入力シート!C420</f>
        <v>0</v>
      </c>
      <c r="C18" s="132">
        <f>入力シート!D420</f>
        <v>0</v>
      </c>
      <c r="D18" s="132">
        <f>入力シート!E420</f>
        <v>0</v>
      </c>
      <c r="E18" s="127">
        <f>入力シート!F420</f>
        <v>0</v>
      </c>
      <c r="F18" s="128"/>
      <c r="G18" s="129">
        <f>入力シート!H420</f>
        <v>0</v>
      </c>
      <c r="H18" s="133">
        <f>入力シート!I420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入力シート!C421</f>
        <v>0</v>
      </c>
      <c r="C19" s="132">
        <f>入力シート!D421</f>
        <v>0</v>
      </c>
      <c r="D19" s="132">
        <f>入力シート!E421</f>
        <v>0</v>
      </c>
      <c r="E19" s="127">
        <f>入力シート!F421</f>
        <v>0</v>
      </c>
      <c r="F19" s="128"/>
      <c r="G19" s="129">
        <f>入力シート!H421</f>
        <v>0</v>
      </c>
      <c r="H19" s="133">
        <f>入力シート!I421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入力シート!C422</f>
        <v>0</v>
      </c>
      <c r="C20" s="132">
        <f>入力シート!D422</f>
        <v>0</v>
      </c>
      <c r="D20" s="132">
        <f>入力シート!E422</f>
        <v>0</v>
      </c>
      <c r="E20" s="127">
        <f>入力シート!F422</f>
        <v>0</v>
      </c>
      <c r="F20" s="128"/>
      <c r="G20" s="129">
        <f>入力シート!H422</f>
        <v>0</v>
      </c>
      <c r="H20" s="133">
        <f>入力シート!I422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入力シート!C423</f>
        <v>0</v>
      </c>
      <c r="C21" s="132">
        <f>入力シート!D423</f>
        <v>0</v>
      </c>
      <c r="D21" s="132">
        <f>入力シート!E423</f>
        <v>0</v>
      </c>
      <c r="E21" s="127">
        <f>入力シート!F423</f>
        <v>0</v>
      </c>
      <c r="F21" s="128"/>
      <c r="G21" s="129">
        <f>入力シート!H423</f>
        <v>0</v>
      </c>
      <c r="H21" s="133">
        <f>入力シート!I423</f>
        <v>0</v>
      </c>
      <c r="I21" s="131">
        <f>SUM(ROUNDDOWN(E21*H21,0))</f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9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A3:A4"/>
    <mergeCell ref="B3:B4"/>
    <mergeCell ref="C3:C4"/>
    <mergeCell ref="D3:D4"/>
    <mergeCell ref="E3:F4"/>
    <mergeCell ref="G3:G4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6" tint="0.59999389629810485"/>
    <pageSetUpPr autoPageBreaks="0"/>
  </sheetPr>
  <dimension ref="A1:K23"/>
  <sheetViews>
    <sheetView showGridLines="0" showZeros="0" zoomScale="85" workbookViewId="0">
      <selection activeCell="E21" sqref="E21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24</v>
      </c>
    </row>
    <row r="3" spans="1:11" s="122" customFormat="1" ht="15" customHeight="1" x14ac:dyDescent="0.15">
      <c r="A3" s="623" t="s">
        <v>51</v>
      </c>
      <c r="B3" s="621" t="s">
        <v>43</v>
      </c>
      <c r="C3" s="624" t="s">
        <v>52</v>
      </c>
      <c r="D3" s="623" t="s">
        <v>53</v>
      </c>
      <c r="E3" s="624" t="s">
        <v>8</v>
      </c>
      <c r="F3" s="625"/>
      <c r="G3" s="623" t="s">
        <v>54</v>
      </c>
      <c r="H3" s="623" t="s">
        <v>55</v>
      </c>
      <c r="I3" s="623"/>
      <c r="J3" s="622" t="s">
        <v>56</v>
      </c>
      <c r="K3" s="623"/>
    </row>
    <row r="4" spans="1:11" s="122" customFormat="1" ht="11.25" customHeight="1" x14ac:dyDescent="0.15">
      <c r="A4" s="623"/>
      <c r="B4" s="621"/>
      <c r="C4" s="626"/>
      <c r="D4" s="623"/>
      <c r="E4" s="626"/>
      <c r="F4" s="627"/>
      <c r="G4" s="623"/>
      <c r="H4" s="285" t="s">
        <v>10</v>
      </c>
      <c r="I4" s="285" t="s">
        <v>9</v>
      </c>
      <c r="J4" s="284" t="s">
        <v>10</v>
      </c>
      <c r="K4" s="285" t="s">
        <v>9</v>
      </c>
    </row>
    <row r="5" spans="1:11" ht="26.25" customHeight="1" x14ac:dyDescent="0.15">
      <c r="A5" s="123"/>
      <c r="B5" s="124">
        <f>入力シート!C424</f>
        <v>0</v>
      </c>
      <c r="C5" s="132">
        <f>入力シート!D424</f>
        <v>0</v>
      </c>
      <c r="D5" s="132">
        <f>入力シート!E424</f>
        <v>0</v>
      </c>
      <c r="E5" s="127">
        <f>入力シート!F424</f>
        <v>0</v>
      </c>
      <c r="F5" s="128"/>
      <c r="G5" s="129">
        <f>入力シート!H424</f>
        <v>0</v>
      </c>
      <c r="H5" s="133">
        <f>入力シート!I424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入力シート!C425</f>
        <v>0</v>
      </c>
      <c r="C6" s="132">
        <f>入力シート!D425</f>
        <v>0</v>
      </c>
      <c r="D6" s="132">
        <f>入力シート!E425</f>
        <v>0</v>
      </c>
      <c r="E6" s="127">
        <f>入力シート!F425</f>
        <v>0</v>
      </c>
      <c r="F6" s="128"/>
      <c r="G6" s="129">
        <f>入力シート!H425</f>
        <v>0</v>
      </c>
      <c r="H6" s="133">
        <f>入力シート!I425</f>
        <v>0</v>
      </c>
      <c r="I6" s="131">
        <f t="shared" ref="I6:I20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入力シート!C426</f>
        <v>0</v>
      </c>
      <c r="C7" s="132">
        <f>入力シート!D426</f>
        <v>0</v>
      </c>
      <c r="D7" s="132">
        <f>入力シート!E426</f>
        <v>0</v>
      </c>
      <c r="E7" s="127">
        <f>入力シート!F426</f>
        <v>0</v>
      </c>
      <c r="F7" s="128"/>
      <c r="G7" s="129">
        <f>入力シート!H426</f>
        <v>0</v>
      </c>
      <c r="H7" s="133">
        <f>入力シート!I426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入力シート!C427</f>
        <v>0</v>
      </c>
      <c r="C8" s="132">
        <f>入力シート!D427</f>
        <v>0</v>
      </c>
      <c r="D8" s="132">
        <f>入力シート!E427</f>
        <v>0</v>
      </c>
      <c r="E8" s="127">
        <f>入力シート!F427</f>
        <v>0</v>
      </c>
      <c r="F8" s="128"/>
      <c r="G8" s="129">
        <f>入力シート!H427</f>
        <v>0</v>
      </c>
      <c r="H8" s="133">
        <f>入力シート!I427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入力シート!C428</f>
        <v>0</v>
      </c>
      <c r="C9" s="132">
        <f>入力シート!D428</f>
        <v>0</v>
      </c>
      <c r="D9" s="132">
        <f>入力シート!E428</f>
        <v>0</v>
      </c>
      <c r="E9" s="127">
        <f>入力シート!F428</f>
        <v>0</v>
      </c>
      <c r="F9" s="128"/>
      <c r="G9" s="129">
        <f>入力シート!H428</f>
        <v>0</v>
      </c>
      <c r="H9" s="133">
        <f>入力シート!I428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入力シート!C429</f>
        <v>0</v>
      </c>
      <c r="C10" s="132">
        <f>入力シート!D429</f>
        <v>0</v>
      </c>
      <c r="D10" s="132">
        <f>入力シート!E429</f>
        <v>0</v>
      </c>
      <c r="E10" s="127">
        <f>入力シート!F429</f>
        <v>0</v>
      </c>
      <c r="F10" s="128"/>
      <c r="G10" s="129">
        <f>入力シート!H429</f>
        <v>0</v>
      </c>
      <c r="H10" s="133">
        <f>入力シート!I429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入力シート!C430</f>
        <v>0</v>
      </c>
      <c r="C11" s="132">
        <f>入力シート!D430</f>
        <v>0</v>
      </c>
      <c r="D11" s="132">
        <f>入力シート!E430</f>
        <v>0</v>
      </c>
      <c r="E11" s="127">
        <f>入力シート!F430</f>
        <v>0</v>
      </c>
      <c r="F11" s="128"/>
      <c r="G11" s="129">
        <f>入力シート!H430</f>
        <v>0</v>
      </c>
      <c r="H11" s="133">
        <f>入力シート!I430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入力シート!C431</f>
        <v>0</v>
      </c>
      <c r="C12" s="132">
        <f>入力シート!D431</f>
        <v>0</v>
      </c>
      <c r="D12" s="132">
        <f>入力シート!E431</f>
        <v>0</v>
      </c>
      <c r="E12" s="127">
        <f>入力シート!F431</f>
        <v>0</v>
      </c>
      <c r="F12" s="128"/>
      <c r="G12" s="129">
        <f>入力シート!H431</f>
        <v>0</v>
      </c>
      <c r="H12" s="133">
        <f>入力シート!I431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入力シート!C432</f>
        <v>0</v>
      </c>
      <c r="C13" s="132">
        <f>入力シート!D432</f>
        <v>0</v>
      </c>
      <c r="D13" s="132">
        <f>入力シート!E432</f>
        <v>0</v>
      </c>
      <c r="E13" s="127">
        <f>入力シート!F432</f>
        <v>0</v>
      </c>
      <c r="F13" s="128"/>
      <c r="G13" s="129">
        <f>入力シート!H432</f>
        <v>0</v>
      </c>
      <c r="H13" s="133">
        <f>入力シート!I432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入力シート!C433</f>
        <v>0</v>
      </c>
      <c r="C14" s="132">
        <f>入力シート!D433</f>
        <v>0</v>
      </c>
      <c r="D14" s="132">
        <f>入力シート!E433</f>
        <v>0</v>
      </c>
      <c r="E14" s="127">
        <f>入力シート!F433</f>
        <v>0</v>
      </c>
      <c r="F14" s="128"/>
      <c r="G14" s="129">
        <f>入力シート!H433</f>
        <v>0</v>
      </c>
      <c r="H14" s="133">
        <f>入力シート!I433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入力シート!C434</f>
        <v>0</v>
      </c>
      <c r="C15" s="132">
        <f>入力シート!D434</f>
        <v>0</v>
      </c>
      <c r="D15" s="132">
        <f>入力シート!E434</f>
        <v>0</v>
      </c>
      <c r="E15" s="127">
        <f>入力シート!F434</f>
        <v>0</v>
      </c>
      <c r="F15" s="128"/>
      <c r="G15" s="129">
        <f>入力シート!H434</f>
        <v>0</v>
      </c>
      <c r="H15" s="133">
        <f>入力シート!I434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入力シート!C435</f>
        <v>0</v>
      </c>
      <c r="C16" s="132">
        <f>入力シート!D435</f>
        <v>0</v>
      </c>
      <c r="D16" s="132">
        <f>入力シート!E435</f>
        <v>0</v>
      </c>
      <c r="E16" s="127">
        <f>入力シート!F435</f>
        <v>0</v>
      </c>
      <c r="F16" s="128"/>
      <c r="G16" s="129">
        <f>入力シート!H435</f>
        <v>0</v>
      </c>
      <c r="H16" s="133">
        <f>入力シート!I435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入力シート!C436</f>
        <v>0</v>
      </c>
      <c r="C17" s="132">
        <f>入力シート!D436</f>
        <v>0</v>
      </c>
      <c r="D17" s="132">
        <f>入力シート!E436</f>
        <v>0</v>
      </c>
      <c r="E17" s="127">
        <f>入力シート!F436</f>
        <v>0</v>
      </c>
      <c r="F17" s="128"/>
      <c r="G17" s="129">
        <f>入力シート!H436</f>
        <v>0</v>
      </c>
      <c r="H17" s="133">
        <f>入力シート!I436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入力シート!C437</f>
        <v>0</v>
      </c>
      <c r="C18" s="132">
        <f>入力シート!D437</f>
        <v>0</v>
      </c>
      <c r="D18" s="132">
        <f>入力シート!E437</f>
        <v>0</v>
      </c>
      <c r="E18" s="127">
        <f>入力シート!F437</f>
        <v>0</v>
      </c>
      <c r="F18" s="128"/>
      <c r="G18" s="129">
        <f>入力シート!H437</f>
        <v>0</v>
      </c>
      <c r="H18" s="133">
        <f>入力シート!I437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入力シート!C438</f>
        <v>0</v>
      </c>
      <c r="C19" s="132">
        <f>入力シート!D438</f>
        <v>0</v>
      </c>
      <c r="D19" s="132">
        <f>入力シート!E438</f>
        <v>0</v>
      </c>
      <c r="E19" s="127">
        <f>入力シート!F438</f>
        <v>0</v>
      </c>
      <c r="F19" s="128"/>
      <c r="G19" s="129">
        <f>入力シート!H438</f>
        <v>0</v>
      </c>
      <c r="H19" s="133">
        <f>入力シート!I438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入力シート!C439</f>
        <v>0</v>
      </c>
      <c r="C20" s="132">
        <f>入力シート!D439</f>
        <v>0</v>
      </c>
      <c r="D20" s="132">
        <f>入力シート!E439</f>
        <v>0</v>
      </c>
      <c r="E20" s="127">
        <f>入力シート!F439</f>
        <v>0</v>
      </c>
      <c r="F20" s="128"/>
      <c r="G20" s="129">
        <f>入力シート!H439</f>
        <v>0</v>
      </c>
      <c r="H20" s="133">
        <f>入力シート!I439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入力シート!C440</f>
        <v>0</v>
      </c>
      <c r="C21" s="132">
        <f>入力シート!D440</f>
        <v>0</v>
      </c>
      <c r="D21" s="132">
        <f>入力シート!E440</f>
        <v>0</v>
      </c>
      <c r="E21" s="127">
        <f>入力シート!F440</f>
        <v>0</v>
      </c>
      <c r="F21" s="128"/>
      <c r="G21" s="129">
        <f>入力シート!H440</f>
        <v>0</v>
      </c>
      <c r="H21" s="133">
        <f>入力シート!I440</f>
        <v>0</v>
      </c>
      <c r="I21" s="131">
        <f>SUM(ROUNDDOWN(E21*H21,0))</f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9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A3:A4"/>
    <mergeCell ref="B3:B4"/>
    <mergeCell ref="C3:C4"/>
    <mergeCell ref="D3:D4"/>
    <mergeCell ref="E3:F4"/>
    <mergeCell ref="G3:G4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6" tint="0.59999389629810485"/>
    <pageSetUpPr autoPageBreaks="0"/>
  </sheetPr>
  <dimension ref="A1:K23"/>
  <sheetViews>
    <sheetView showGridLines="0" showZeros="0" zoomScale="85" workbookViewId="0">
      <selection activeCell="B21" sqref="B21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25</v>
      </c>
    </row>
    <row r="3" spans="1:11" s="122" customFormat="1" ht="15" customHeight="1" x14ac:dyDescent="0.15">
      <c r="A3" s="623" t="s">
        <v>51</v>
      </c>
      <c r="B3" s="621" t="s">
        <v>43</v>
      </c>
      <c r="C3" s="624" t="s">
        <v>52</v>
      </c>
      <c r="D3" s="623" t="s">
        <v>53</v>
      </c>
      <c r="E3" s="624" t="s">
        <v>8</v>
      </c>
      <c r="F3" s="625"/>
      <c r="G3" s="623" t="s">
        <v>54</v>
      </c>
      <c r="H3" s="623" t="s">
        <v>55</v>
      </c>
      <c r="I3" s="623"/>
      <c r="J3" s="622" t="s">
        <v>56</v>
      </c>
      <c r="K3" s="623"/>
    </row>
    <row r="4" spans="1:11" s="122" customFormat="1" ht="11.25" customHeight="1" x14ac:dyDescent="0.15">
      <c r="A4" s="623"/>
      <c r="B4" s="621"/>
      <c r="C4" s="626"/>
      <c r="D4" s="623"/>
      <c r="E4" s="626"/>
      <c r="F4" s="627"/>
      <c r="G4" s="623"/>
      <c r="H4" s="285" t="s">
        <v>10</v>
      </c>
      <c r="I4" s="285" t="s">
        <v>9</v>
      </c>
      <c r="J4" s="284" t="s">
        <v>10</v>
      </c>
      <c r="K4" s="285" t="s">
        <v>9</v>
      </c>
    </row>
    <row r="5" spans="1:11" ht="26.25" customHeight="1" x14ac:dyDescent="0.15">
      <c r="A5" s="123"/>
      <c r="B5" s="124">
        <f>入力シート!C441</f>
        <v>0</v>
      </c>
      <c r="C5" s="132">
        <f>入力シート!D441</f>
        <v>0</v>
      </c>
      <c r="D5" s="132">
        <f>入力シート!E441</f>
        <v>0</v>
      </c>
      <c r="E5" s="127">
        <f>入力シート!F441</f>
        <v>0</v>
      </c>
      <c r="F5" s="128"/>
      <c r="G5" s="129">
        <f>入力シート!H441</f>
        <v>0</v>
      </c>
      <c r="H5" s="133">
        <f>入力シート!I441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入力シート!C442</f>
        <v>0</v>
      </c>
      <c r="C6" s="132">
        <f>入力シート!D442</f>
        <v>0</v>
      </c>
      <c r="D6" s="132">
        <f>入力シート!E442</f>
        <v>0</v>
      </c>
      <c r="E6" s="127">
        <f>入力シート!F442</f>
        <v>0</v>
      </c>
      <c r="F6" s="128"/>
      <c r="G6" s="129">
        <f>入力シート!H442</f>
        <v>0</v>
      </c>
      <c r="H6" s="133">
        <f>入力シート!I442</f>
        <v>0</v>
      </c>
      <c r="I6" s="131">
        <f t="shared" ref="I6:I20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入力シート!C443</f>
        <v>0</v>
      </c>
      <c r="C7" s="132">
        <f>入力シート!D443</f>
        <v>0</v>
      </c>
      <c r="D7" s="132">
        <f>入力シート!E443</f>
        <v>0</v>
      </c>
      <c r="E7" s="127">
        <f>入力シート!F443</f>
        <v>0</v>
      </c>
      <c r="F7" s="128"/>
      <c r="G7" s="129">
        <f>入力シート!H443</f>
        <v>0</v>
      </c>
      <c r="H7" s="133">
        <f>入力シート!I443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入力シート!C444</f>
        <v>0</v>
      </c>
      <c r="C8" s="132">
        <f>入力シート!D444</f>
        <v>0</v>
      </c>
      <c r="D8" s="132">
        <f>入力シート!E444</f>
        <v>0</v>
      </c>
      <c r="E8" s="127">
        <f>入力シート!F444</f>
        <v>0</v>
      </c>
      <c r="F8" s="128"/>
      <c r="G8" s="129">
        <f>入力シート!H444</f>
        <v>0</v>
      </c>
      <c r="H8" s="133">
        <f>入力シート!I444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入力シート!C445</f>
        <v>0</v>
      </c>
      <c r="C9" s="132">
        <f>入力シート!D445</f>
        <v>0</v>
      </c>
      <c r="D9" s="132">
        <f>入力シート!E445</f>
        <v>0</v>
      </c>
      <c r="E9" s="127">
        <f>入力シート!F445</f>
        <v>0</v>
      </c>
      <c r="F9" s="128"/>
      <c r="G9" s="129">
        <f>入力シート!H445</f>
        <v>0</v>
      </c>
      <c r="H9" s="133">
        <f>入力シート!I445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入力シート!C446</f>
        <v>0</v>
      </c>
      <c r="C10" s="132">
        <f>入力シート!D446</f>
        <v>0</v>
      </c>
      <c r="D10" s="132">
        <f>入力シート!E446</f>
        <v>0</v>
      </c>
      <c r="E10" s="127">
        <f>入力シート!F446</f>
        <v>0</v>
      </c>
      <c r="F10" s="128"/>
      <c r="G10" s="129">
        <f>入力シート!H446</f>
        <v>0</v>
      </c>
      <c r="H10" s="133">
        <f>入力シート!I446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入力シート!C447</f>
        <v>0</v>
      </c>
      <c r="C11" s="132">
        <f>入力シート!D447</f>
        <v>0</v>
      </c>
      <c r="D11" s="132">
        <f>入力シート!E447</f>
        <v>0</v>
      </c>
      <c r="E11" s="127">
        <f>入力シート!F447</f>
        <v>0</v>
      </c>
      <c r="F11" s="128"/>
      <c r="G11" s="129">
        <f>入力シート!H447</f>
        <v>0</v>
      </c>
      <c r="H11" s="133">
        <f>入力シート!I447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入力シート!C448</f>
        <v>0</v>
      </c>
      <c r="C12" s="132">
        <f>入力シート!D448</f>
        <v>0</v>
      </c>
      <c r="D12" s="132">
        <f>入力シート!E448</f>
        <v>0</v>
      </c>
      <c r="E12" s="127">
        <f>入力シート!F448</f>
        <v>0</v>
      </c>
      <c r="F12" s="128"/>
      <c r="G12" s="129">
        <f>入力シート!H448</f>
        <v>0</v>
      </c>
      <c r="H12" s="133">
        <f>入力シート!I448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入力シート!C449</f>
        <v>0</v>
      </c>
      <c r="C13" s="132">
        <f>入力シート!D449</f>
        <v>0</v>
      </c>
      <c r="D13" s="132">
        <f>入力シート!E449</f>
        <v>0</v>
      </c>
      <c r="E13" s="127">
        <f>入力シート!F449</f>
        <v>0</v>
      </c>
      <c r="F13" s="128"/>
      <c r="G13" s="129">
        <f>入力シート!H449</f>
        <v>0</v>
      </c>
      <c r="H13" s="133">
        <f>入力シート!I449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入力シート!C450</f>
        <v>0</v>
      </c>
      <c r="C14" s="132">
        <f>入力シート!D450</f>
        <v>0</v>
      </c>
      <c r="D14" s="132">
        <f>入力シート!E450</f>
        <v>0</v>
      </c>
      <c r="E14" s="127">
        <f>入力シート!F450</f>
        <v>0</v>
      </c>
      <c r="F14" s="128"/>
      <c r="G14" s="129">
        <f>入力シート!H450</f>
        <v>0</v>
      </c>
      <c r="H14" s="133">
        <f>入力シート!I450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入力シート!C451</f>
        <v>0</v>
      </c>
      <c r="C15" s="132">
        <f>入力シート!D451</f>
        <v>0</v>
      </c>
      <c r="D15" s="132">
        <f>入力シート!E451</f>
        <v>0</v>
      </c>
      <c r="E15" s="127">
        <f>入力シート!F451</f>
        <v>0</v>
      </c>
      <c r="F15" s="128"/>
      <c r="G15" s="129">
        <f>入力シート!H451</f>
        <v>0</v>
      </c>
      <c r="H15" s="133">
        <f>入力シート!I451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入力シート!C452</f>
        <v>0</v>
      </c>
      <c r="C16" s="132">
        <f>入力シート!D452</f>
        <v>0</v>
      </c>
      <c r="D16" s="132">
        <f>入力シート!E452</f>
        <v>0</v>
      </c>
      <c r="E16" s="127">
        <f>入力シート!F452</f>
        <v>0</v>
      </c>
      <c r="F16" s="128"/>
      <c r="G16" s="129">
        <f>入力シート!H452</f>
        <v>0</v>
      </c>
      <c r="H16" s="133">
        <f>入力シート!I452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入力シート!C453</f>
        <v>0</v>
      </c>
      <c r="C17" s="132">
        <f>入力シート!D453</f>
        <v>0</v>
      </c>
      <c r="D17" s="132">
        <f>入力シート!E453</f>
        <v>0</v>
      </c>
      <c r="E17" s="127">
        <f>入力シート!F453</f>
        <v>0</v>
      </c>
      <c r="F17" s="128"/>
      <c r="G17" s="129">
        <f>入力シート!H453</f>
        <v>0</v>
      </c>
      <c r="H17" s="133">
        <f>入力シート!I453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入力シート!C454</f>
        <v>0</v>
      </c>
      <c r="C18" s="132">
        <f>入力シート!D454</f>
        <v>0</v>
      </c>
      <c r="D18" s="132">
        <f>入力シート!E454</f>
        <v>0</v>
      </c>
      <c r="E18" s="127">
        <f>入力シート!F454</f>
        <v>0</v>
      </c>
      <c r="F18" s="128"/>
      <c r="G18" s="129">
        <f>入力シート!H454</f>
        <v>0</v>
      </c>
      <c r="H18" s="133">
        <f>入力シート!I454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入力シート!C455</f>
        <v>0</v>
      </c>
      <c r="C19" s="132">
        <f>入力シート!D455</f>
        <v>0</v>
      </c>
      <c r="D19" s="132">
        <f>入力シート!E455</f>
        <v>0</v>
      </c>
      <c r="E19" s="127">
        <f>入力シート!F455</f>
        <v>0</v>
      </c>
      <c r="F19" s="128"/>
      <c r="G19" s="129">
        <f>入力シート!H455</f>
        <v>0</v>
      </c>
      <c r="H19" s="133">
        <f>入力シート!I455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入力シート!C456</f>
        <v>0</v>
      </c>
      <c r="C20" s="132">
        <f>入力シート!D456</f>
        <v>0</v>
      </c>
      <c r="D20" s="132">
        <f>入力シート!E456</f>
        <v>0</v>
      </c>
      <c r="E20" s="127">
        <f>入力シート!F456</f>
        <v>0</v>
      </c>
      <c r="F20" s="128"/>
      <c r="G20" s="129">
        <f>入力シート!H456</f>
        <v>0</v>
      </c>
      <c r="H20" s="133">
        <f>入力シート!I456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入力シート!C457</f>
        <v>0</v>
      </c>
      <c r="C21" s="132">
        <f>入力シート!D457</f>
        <v>0</v>
      </c>
      <c r="D21" s="132">
        <f>入力シート!E457</f>
        <v>0</v>
      </c>
      <c r="E21" s="127">
        <f>入力シート!F457</f>
        <v>0</v>
      </c>
      <c r="F21" s="128"/>
      <c r="G21" s="129">
        <f>入力シート!H457</f>
        <v>0</v>
      </c>
      <c r="H21" s="133">
        <f>入力シート!I457</f>
        <v>0</v>
      </c>
      <c r="I21" s="131">
        <f>SUM(ROUNDDOWN(E21*H21,0))</f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9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A3:A4"/>
    <mergeCell ref="B3:B4"/>
    <mergeCell ref="C3:C4"/>
    <mergeCell ref="D3:D4"/>
    <mergeCell ref="E3:F4"/>
    <mergeCell ref="G3:G4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6" tint="0.59999389629810485"/>
    <pageSetUpPr autoPageBreaks="0"/>
  </sheetPr>
  <dimension ref="A1:K23"/>
  <sheetViews>
    <sheetView showGridLines="0" showZeros="0" zoomScale="85" workbookViewId="0">
      <selection activeCell="A21" sqref="A21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26</v>
      </c>
    </row>
    <row r="3" spans="1:11" s="122" customFormat="1" ht="15" customHeight="1" x14ac:dyDescent="0.15">
      <c r="A3" s="623" t="s">
        <v>51</v>
      </c>
      <c r="B3" s="621" t="s">
        <v>43</v>
      </c>
      <c r="C3" s="624" t="s">
        <v>52</v>
      </c>
      <c r="D3" s="623" t="s">
        <v>53</v>
      </c>
      <c r="E3" s="624" t="s">
        <v>8</v>
      </c>
      <c r="F3" s="625"/>
      <c r="G3" s="623" t="s">
        <v>54</v>
      </c>
      <c r="H3" s="623" t="s">
        <v>55</v>
      </c>
      <c r="I3" s="623"/>
      <c r="J3" s="622" t="s">
        <v>56</v>
      </c>
      <c r="K3" s="623"/>
    </row>
    <row r="4" spans="1:11" s="122" customFormat="1" ht="11.25" customHeight="1" x14ac:dyDescent="0.15">
      <c r="A4" s="623"/>
      <c r="B4" s="621"/>
      <c r="C4" s="626"/>
      <c r="D4" s="623"/>
      <c r="E4" s="626"/>
      <c r="F4" s="627"/>
      <c r="G4" s="623"/>
      <c r="H4" s="285" t="s">
        <v>10</v>
      </c>
      <c r="I4" s="285" t="s">
        <v>9</v>
      </c>
      <c r="J4" s="284" t="s">
        <v>10</v>
      </c>
      <c r="K4" s="285" t="s">
        <v>9</v>
      </c>
    </row>
    <row r="5" spans="1:11" ht="26.25" customHeight="1" x14ac:dyDescent="0.15">
      <c r="A5" s="123"/>
      <c r="B5" s="124">
        <f>入力シート!C458</f>
        <v>0</v>
      </c>
      <c r="C5" s="132">
        <f>入力シート!D458</f>
        <v>0</v>
      </c>
      <c r="D5" s="132">
        <f>入力シート!E458</f>
        <v>0</v>
      </c>
      <c r="E5" s="127">
        <f>入力シート!F458</f>
        <v>0</v>
      </c>
      <c r="F5" s="128"/>
      <c r="G5" s="129">
        <f>入力シート!H458</f>
        <v>0</v>
      </c>
      <c r="H5" s="133">
        <f>入力シート!I458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入力シート!C459</f>
        <v>0</v>
      </c>
      <c r="C6" s="132">
        <f>入力シート!D459</f>
        <v>0</v>
      </c>
      <c r="D6" s="132">
        <f>入力シート!E459</f>
        <v>0</v>
      </c>
      <c r="E6" s="127">
        <f>入力シート!F459</f>
        <v>0</v>
      </c>
      <c r="F6" s="128"/>
      <c r="G6" s="129">
        <f>入力シート!H459</f>
        <v>0</v>
      </c>
      <c r="H6" s="133">
        <f>入力シート!I459</f>
        <v>0</v>
      </c>
      <c r="I6" s="131">
        <f t="shared" ref="I6:I20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入力シート!C460</f>
        <v>0</v>
      </c>
      <c r="C7" s="132">
        <f>入力シート!D460</f>
        <v>0</v>
      </c>
      <c r="D7" s="132">
        <f>入力シート!E460</f>
        <v>0</v>
      </c>
      <c r="E7" s="127">
        <f>入力シート!F460</f>
        <v>0</v>
      </c>
      <c r="F7" s="128"/>
      <c r="G7" s="129">
        <f>入力シート!H460</f>
        <v>0</v>
      </c>
      <c r="H7" s="133">
        <f>入力シート!I460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入力シート!C461</f>
        <v>0</v>
      </c>
      <c r="C8" s="132">
        <f>入力シート!D461</f>
        <v>0</v>
      </c>
      <c r="D8" s="132">
        <f>入力シート!E461</f>
        <v>0</v>
      </c>
      <c r="E8" s="127">
        <f>入力シート!F461</f>
        <v>0</v>
      </c>
      <c r="F8" s="128"/>
      <c r="G8" s="129">
        <f>入力シート!H461</f>
        <v>0</v>
      </c>
      <c r="H8" s="133">
        <f>入力シート!I461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入力シート!C462</f>
        <v>0</v>
      </c>
      <c r="C9" s="132">
        <f>入力シート!D462</f>
        <v>0</v>
      </c>
      <c r="D9" s="132">
        <f>入力シート!E462</f>
        <v>0</v>
      </c>
      <c r="E9" s="127">
        <f>入力シート!F462</f>
        <v>0</v>
      </c>
      <c r="F9" s="128"/>
      <c r="G9" s="129">
        <f>入力シート!H462</f>
        <v>0</v>
      </c>
      <c r="H9" s="133">
        <f>入力シート!I462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入力シート!C463</f>
        <v>0</v>
      </c>
      <c r="C10" s="132">
        <f>入力シート!D463</f>
        <v>0</v>
      </c>
      <c r="D10" s="132">
        <f>入力シート!E463</f>
        <v>0</v>
      </c>
      <c r="E10" s="127">
        <f>入力シート!F463</f>
        <v>0</v>
      </c>
      <c r="F10" s="128"/>
      <c r="G10" s="129">
        <f>入力シート!H463</f>
        <v>0</v>
      </c>
      <c r="H10" s="133">
        <f>入力シート!I463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入力シート!C464</f>
        <v>0</v>
      </c>
      <c r="C11" s="132">
        <f>入力シート!D464</f>
        <v>0</v>
      </c>
      <c r="D11" s="132">
        <f>入力シート!E464</f>
        <v>0</v>
      </c>
      <c r="E11" s="127">
        <f>入力シート!F464</f>
        <v>0</v>
      </c>
      <c r="F11" s="128"/>
      <c r="G11" s="129">
        <f>入力シート!H464</f>
        <v>0</v>
      </c>
      <c r="H11" s="133">
        <f>入力シート!I464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入力シート!C465</f>
        <v>0</v>
      </c>
      <c r="C12" s="132">
        <f>入力シート!D465</f>
        <v>0</v>
      </c>
      <c r="D12" s="132">
        <f>入力シート!E465</f>
        <v>0</v>
      </c>
      <c r="E12" s="127">
        <f>入力シート!F465</f>
        <v>0</v>
      </c>
      <c r="F12" s="128"/>
      <c r="G12" s="129">
        <f>入力シート!H465</f>
        <v>0</v>
      </c>
      <c r="H12" s="133">
        <f>入力シート!I465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入力シート!C466</f>
        <v>0</v>
      </c>
      <c r="C13" s="132">
        <f>入力シート!D466</f>
        <v>0</v>
      </c>
      <c r="D13" s="132">
        <f>入力シート!E466</f>
        <v>0</v>
      </c>
      <c r="E13" s="127">
        <f>入力シート!F466</f>
        <v>0</v>
      </c>
      <c r="F13" s="128"/>
      <c r="G13" s="129">
        <f>入力シート!H466</f>
        <v>0</v>
      </c>
      <c r="H13" s="133">
        <f>入力シート!I466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入力シート!C467</f>
        <v>0</v>
      </c>
      <c r="C14" s="132">
        <f>入力シート!D467</f>
        <v>0</v>
      </c>
      <c r="D14" s="132">
        <f>入力シート!E467</f>
        <v>0</v>
      </c>
      <c r="E14" s="127">
        <f>入力シート!F467</f>
        <v>0</v>
      </c>
      <c r="F14" s="128"/>
      <c r="G14" s="129">
        <f>入力シート!H467</f>
        <v>0</v>
      </c>
      <c r="H14" s="133">
        <f>入力シート!I467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入力シート!C468</f>
        <v>0</v>
      </c>
      <c r="C15" s="132">
        <f>入力シート!D468</f>
        <v>0</v>
      </c>
      <c r="D15" s="132">
        <f>入力シート!E468</f>
        <v>0</v>
      </c>
      <c r="E15" s="127">
        <f>入力シート!F468</f>
        <v>0</v>
      </c>
      <c r="F15" s="128"/>
      <c r="G15" s="129">
        <f>入力シート!H468</f>
        <v>0</v>
      </c>
      <c r="H15" s="133">
        <f>入力シート!I468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入力シート!C469</f>
        <v>0</v>
      </c>
      <c r="C16" s="132">
        <f>入力シート!D469</f>
        <v>0</v>
      </c>
      <c r="D16" s="132">
        <f>入力シート!E469</f>
        <v>0</v>
      </c>
      <c r="E16" s="127">
        <f>入力シート!F469</f>
        <v>0</v>
      </c>
      <c r="F16" s="128"/>
      <c r="G16" s="129">
        <f>入力シート!H469</f>
        <v>0</v>
      </c>
      <c r="H16" s="133">
        <f>入力シート!I469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入力シート!C470</f>
        <v>0</v>
      </c>
      <c r="C17" s="132">
        <f>入力シート!D470</f>
        <v>0</v>
      </c>
      <c r="D17" s="132">
        <f>入力シート!E470</f>
        <v>0</v>
      </c>
      <c r="E17" s="127">
        <f>入力シート!F470</f>
        <v>0</v>
      </c>
      <c r="F17" s="128"/>
      <c r="G17" s="129">
        <f>入力シート!H470</f>
        <v>0</v>
      </c>
      <c r="H17" s="133">
        <f>入力シート!I470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入力シート!C471</f>
        <v>0</v>
      </c>
      <c r="C18" s="132">
        <f>入力シート!D471</f>
        <v>0</v>
      </c>
      <c r="D18" s="132">
        <f>入力シート!E471</f>
        <v>0</v>
      </c>
      <c r="E18" s="127">
        <f>入力シート!F471</f>
        <v>0</v>
      </c>
      <c r="F18" s="128"/>
      <c r="G18" s="129">
        <f>入力シート!H471</f>
        <v>0</v>
      </c>
      <c r="H18" s="133">
        <f>入力シート!I471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入力シート!C472</f>
        <v>0</v>
      </c>
      <c r="C19" s="132">
        <f>入力シート!D472</f>
        <v>0</v>
      </c>
      <c r="D19" s="132">
        <f>入力シート!E472</f>
        <v>0</v>
      </c>
      <c r="E19" s="127">
        <f>入力シート!F472</f>
        <v>0</v>
      </c>
      <c r="F19" s="128"/>
      <c r="G19" s="129">
        <f>入力シート!H472</f>
        <v>0</v>
      </c>
      <c r="H19" s="133">
        <f>入力シート!I472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入力シート!C473</f>
        <v>0</v>
      </c>
      <c r="C20" s="132">
        <f>入力シート!D473</f>
        <v>0</v>
      </c>
      <c r="D20" s="132">
        <f>入力シート!E473</f>
        <v>0</v>
      </c>
      <c r="E20" s="127">
        <f>入力シート!F473</f>
        <v>0</v>
      </c>
      <c r="F20" s="128"/>
      <c r="G20" s="129">
        <f>入力シート!H473</f>
        <v>0</v>
      </c>
      <c r="H20" s="133">
        <f>入力シート!I473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入力シート!C474</f>
        <v>0</v>
      </c>
      <c r="C21" s="132">
        <f>入力シート!D474</f>
        <v>0</v>
      </c>
      <c r="D21" s="132">
        <f>入力シート!E474</f>
        <v>0</v>
      </c>
      <c r="E21" s="127">
        <f>入力シート!F474</f>
        <v>0</v>
      </c>
      <c r="F21" s="128"/>
      <c r="G21" s="129">
        <f>入力シート!H474</f>
        <v>0</v>
      </c>
      <c r="H21" s="133">
        <f>入力シート!I474</f>
        <v>0</v>
      </c>
      <c r="I21" s="131">
        <f>SUM(ROUNDDOWN(E21*H21,0))</f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9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A3:A4"/>
    <mergeCell ref="B3:B4"/>
    <mergeCell ref="C3:C4"/>
    <mergeCell ref="D3:D4"/>
    <mergeCell ref="E3:F4"/>
    <mergeCell ref="G3:G4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6" tint="0.59999389629810485"/>
    <pageSetUpPr autoPageBreaks="0"/>
  </sheetPr>
  <dimension ref="A1:K23"/>
  <sheetViews>
    <sheetView showGridLines="0" showZeros="0" zoomScale="85" workbookViewId="0">
      <selection activeCell="B21" sqref="B21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27</v>
      </c>
    </row>
    <row r="3" spans="1:11" s="122" customFormat="1" ht="15" customHeight="1" x14ac:dyDescent="0.15">
      <c r="A3" s="623" t="s">
        <v>51</v>
      </c>
      <c r="B3" s="621" t="s">
        <v>43</v>
      </c>
      <c r="C3" s="624" t="s">
        <v>52</v>
      </c>
      <c r="D3" s="623" t="s">
        <v>53</v>
      </c>
      <c r="E3" s="624" t="s">
        <v>8</v>
      </c>
      <c r="F3" s="625"/>
      <c r="G3" s="623" t="s">
        <v>54</v>
      </c>
      <c r="H3" s="623" t="s">
        <v>55</v>
      </c>
      <c r="I3" s="623"/>
      <c r="J3" s="622" t="s">
        <v>56</v>
      </c>
      <c r="K3" s="623"/>
    </row>
    <row r="4" spans="1:11" s="122" customFormat="1" ht="11.25" customHeight="1" x14ac:dyDescent="0.15">
      <c r="A4" s="623"/>
      <c r="B4" s="621"/>
      <c r="C4" s="626"/>
      <c r="D4" s="623"/>
      <c r="E4" s="626"/>
      <c r="F4" s="627"/>
      <c r="G4" s="623"/>
      <c r="H4" s="285" t="s">
        <v>10</v>
      </c>
      <c r="I4" s="285" t="s">
        <v>9</v>
      </c>
      <c r="J4" s="284" t="s">
        <v>10</v>
      </c>
      <c r="K4" s="285" t="s">
        <v>9</v>
      </c>
    </row>
    <row r="5" spans="1:11" ht="26.25" customHeight="1" x14ac:dyDescent="0.15">
      <c r="A5" s="123"/>
      <c r="B5" s="124">
        <f>入力シート!C475</f>
        <v>0</v>
      </c>
      <c r="C5" s="132">
        <f>入力シート!D475</f>
        <v>0</v>
      </c>
      <c r="D5" s="132">
        <f>入力シート!E475</f>
        <v>0</v>
      </c>
      <c r="E5" s="127">
        <f>入力シート!F475</f>
        <v>0</v>
      </c>
      <c r="F5" s="128"/>
      <c r="G5" s="129">
        <f>入力シート!H475</f>
        <v>0</v>
      </c>
      <c r="H5" s="133">
        <f>入力シート!I475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入力シート!C476</f>
        <v>0</v>
      </c>
      <c r="C6" s="132">
        <f>入力シート!D476</f>
        <v>0</v>
      </c>
      <c r="D6" s="132">
        <f>入力シート!E476</f>
        <v>0</v>
      </c>
      <c r="E6" s="127">
        <f>入力シート!F476</f>
        <v>0</v>
      </c>
      <c r="F6" s="128"/>
      <c r="G6" s="129">
        <f>入力シート!H476</f>
        <v>0</v>
      </c>
      <c r="H6" s="133">
        <f>入力シート!I476</f>
        <v>0</v>
      </c>
      <c r="I6" s="131">
        <f t="shared" ref="I6:I20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入力シート!C477</f>
        <v>0</v>
      </c>
      <c r="C7" s="132">
        <f>入力シート!D477</f>
        <v>0</v>
      </c>
      <c r="D7" s="132">
        <f>入力シート!E477</f>
        <v>0</v>
      </c>
      <c r="E7" s="127">
        <f>入力シート!F477</f>
        <v>0</v>
      </c>
      <c r="F7" s="128"/>
      <c r="G7" s="129">
        <f>入力シート!H477</f>
        <v>0</v>
      </c>
      <c r="H7" s="133">
        <f>入力シート!I477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入力シート!C478</f>
        <v>0</v>
      </c>
      <c r="C8" s="132">
        <f>入力シート!D478</f>
        <v>0</v>
      </c>
      <c r="D8" s="132">
        <f>入力シート!E478</f>
        <v>0</v>
      </c>
      <c r="E8" s="127">
        <f>入力シート!F478</f>
        <v>0</v>
      </c>
      <c r="F8" s="128"/>
      <c r="G8" s="129">
        <f>入力シート!H478</f>
        <v>0</v>
      </c>
      <c r="H8" s="133">
        <f>入力シート!I478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入力シート!C479</f>
        <v>0</v>
      </c>
      <c r="C9" s="132">
        <f>入力シート!D479</f>
        <v>0</v>
      </c>
      <c r="D9" s="132">
        <f>入力シート!E479</f>
        <v>0</v>
      </c>
      <c r="E9" s="127">
        <f>入力シート!F479</f>
        <v>0</v>
      </c>
      <c r="F9" s="128"/>
      <c r="G9" s="129">
        <f>入力シート!H479</f>
        <v>0</v>
      </c>
      <c r="H9" s="133">
        <f>入力シート!I479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入力シート!C480</f>
        <v>0</v>
      </c>
      <c r="C10" s="132">
        <f>入力シート!D480</f>
        <v>0</v>
      </c>
      <c r="D10" s="132">
        <f>入力シート!E480</f>
        <v>0</v>
      </c>
      <c r="E10" s="127">
        <f>入力シート!F480</f>
        <v>0</v>
      </c>
      <c r="F10" s="128"/>
      <c r="G10" s="129">
        <f>入力シート!H480</f>
        <v>0</v>
      </c>
      <c r="H10" s="133">
        <f>入力シート!I480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入力シート!C481</f>
        <v>0</v>
      </c>
      <c r="C11" s="132">
        <f>入力シート!D481</f>
        <v>0</v>
      </c>
      <c r="D11" s="132">
        <f>入力シート!E481</f>
        <v>0</v>
      </c>
      <c r="E11" s="127">
        <f>入力シート!F481</f>
        <v>0</v>
      </c>
      <c r="F11" s="128"/>
      <c r="G11" s="129">
        <f>入力シート!H481</f>
        <v>0</v>
      </c>
      <c r="H11" s="133">
        <f>入力シート!I481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入力シート!C482</f>
        <v>0</v>
      </c>
      <c r="C12" s="132">
        <f>入力シート!D482</f>
        <v>0</v>
      </c>
      <c r="D12" s="132">
        <f>入力シート!E482</f>
        <v>0</v>
      </c>
      <c r="E12" s="127">
        <f>入力シート!F482</f>
        <v>0</v>
      </c>
      <c r="F12" s="128"/>
      <c r="G12" s="129">
        <f>入力シート!H482</f>
        <v>0</v>
      </c>
      <c r="H12" s="133">
        <f>入力シート!I482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入力シート!C483</f>
        <v>0</v>
      </c>
      <c r="C13" s="132">
        <f>入力シート!D483</f>
        <v>0</v>
      </c>
      <c r="D13" s="132">
        <f>入力シート!E483</f>
        <v>0</v>
      </c>
      <c r="E13" s="127">
        <f>入力シート!F483</f>
        <v>0</v>
      </c>
      <c r="F13" s="128"/>
      <c r="G13" s="129">
        <f>入力シート!H483</f>
        <v>0</v>
      </c>
      <c r="H13" s="133">
        <f>入力シート!I483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入力シート!C484</f>
        <v>0</v>
      </c>
      <c r="C14" s="132">
        <f>入力シート!D484</f>
        <v>0</v>
      </c>
      <c r="D14" s="132">
        <f>入力シート!E484</f>
        <v>0</v>
      </c>
      <c r="E14" s="127">
        <f>入力シート!F484</f>
        <v>0</v>
      </c>
      <c r="F14" s="128"/>
      <c r="G14" s="129">
        <f>入力シート!H484</f>
        <v>0</v>
      </c>
      <c r="H14" s="133">
        <f>入力シート!I484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入力シート!C485</f>
        <v>0</v>
      </c>
      <c r="C15" s="132">
        <f>入力シート!D485</f>
        <v>0</v>
      </c>
      <c r="D15" s="132">
        <f>入力シート!E485</f>
        <v>0</v>
      </c>
      <c r="E15" s="127">
        <f>入力シート!F485</f>
        <v>0</v>
      </c>
      <c r="F15" s="128"/>
      <c r="G15" s="129">
        <f>入力シート!H485</f>
        <v>0</v>
      </c>
      <c r="H15" s="133">
        <f>入力シート!I485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入力シート!C486</f>
        <v>0</v>
      </c>
      <c r="C16" s="132">
        <f>入力シート!D486</f>
        <v>0</v>
      </c>
      <c r="D16" s="132">
        <f>入力シート!E486</f>
        <v>0</v>
      </c>
      <c r="E16" s="127">
        <f>入力シート!F486</f>
        <v>0</v>
      </c>
      <c r="F16" s="128"/>
      <c r="G16" s="129">
        <f>入力シート!H486</f>
        <v>0</v>
      </c>
      <c r="H16" s="133">
        <f>入力シート!I486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入力シート!C487</f>
        <v>0</v>
      </c>
      <c r="C17" s="132">
        <f>入力シート!D487</f>
        <v>0</v>
      </c>
      <c r="D17" s="132">
        <f>入力シート!E487</f>
        <v>0</v>
      </c>
      <c r="E17" s="127">
        <f>入力シート!F487</f>
        <v>0</v>
      </c>
      <c r="F17" s="128"/>
      <c r="G17" s="129">
        <f>入力シート!H487</f>
        <v>0</v>
      </c>
      <c r="H17" s="133">
        <f>入力シート!I487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入力シート!C488</f>
        <v>0</v>
      </c>
      <c r="C18" s="132">
        <f>入力シート!D488</f>
        <v>0</v>
      </c>
      <c r="D18" s="132">
        <f>入力シート!E488</f>
        <v>0</v>
      </c>
      <c r="E18" s="127">
        <f>入力シート!F488</f>
        <v>0</v>
      </c>
      <c r="F18" s="128"/>
      <c r="G18" s="129">
        <f>入力シート!H488</f>
        <v>0</v>
      </c>
      <c r="H18" s="133">
        <f>入力シート!I488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入力シート!C489</f>
        <v>0</v>
      </c>
      <c r="C19" s="132">
        <f>入力シート!D489</f>
        <v>0</v>
      </c>
      <c r="D19" s="132">
        <f>入力シート!E489</f>
        <v>0</v>
      </c>
      <c r="E19" s="127">
        <f>入力シート!F489</f>
        <v>0</v>
      </c>
      <c r="F19" s="128"/>
      <c r="G19" s="129">
        <f>入力シート!H489</f>
        <v>0</v>
      </c>
      <c r="H19" s="133">
        <f>入力シート!I489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入力シート!C490</f>
        <v>0</v>
      </c>
      <c r="C20" s="132">
        <f>入力シート!D490</f>
        <v>0</v>
      </c>
      <c r="D20" s="132">
        <f>入力シート!E490</f>
        <v>0</v>
      </c>
      <c r="E20" s="127">
        <f>入力シート!F490</f>
        <v>0</v>
      </c>
      <c r="F20" s="128"/>
      <c r="G20" s="129">
        <f>入力シート!H490</f>
        <v>0</v>
      </c>
      <c r="H20" s="133">
        <f>入力シート!I490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入力シート!C491</f>
        <v>0</v>
      </c>
      <c r="C21" s="132">
        <f>入力シート!D491</f>
        <v>0</v>
      </c>
      <c r="D21" s="132">
        <f>入力シート!E491</f>
        <v>0</v>
      </c>
      <c r="E21" s="127">
        <f>入力シート!F491</f>
        <v>0</v>
      </c>
      <c r="F21" s="128"/>
      <c r="G21" s="129">
        <f>入力シート!H491</f>
        <v>0</v>
      </c>
      <c r="H21" s="133">
        <f>入力シート!I491</f>
        <v>0</v>
      </c>
      <c r="I21" s="131">
        <f>SUM(ROUNDDOWN(E21*H21,0))</f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9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A3:A4"/>
    <mergeCell ref="B3:B4"/>
    <mergeCell ref="C3:C4"/>
    <mergeCell ref="D3:D4"/>
    <mergeCell ref="E3:F4"/>
    <mergeCell ref="G3:G4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K23"/>
  <sheetViews>
    <sheetView showGridLines="0" showRowColHeaders="0" showZeros="0" zoomScale="85" zoomScaleNormal="85" workbookViewId="0">
      <selection activeCell="J19" sqref="J19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1</v>
      </c>
    </row>
    <row r="3" spans="1:11" s="110" customFormat="1" ht="15" customHeight="1" x14ac:dyDescent="0.15">
      <c r="A3" s="619" t="s">
        <v>51</v>
      </c>
      <c r="B3" s="621" t="s">
        <v>43</v>
      </c>
      <c r="C3" s="615" t="s">
        <v>52</v>
      </c>
      <c r="D3" s="619" t="s">
        <v>53</v>
      </c>
      <c r="E3" s="615" t="s">
        <v>8</v>
      </c>
      <c r="F3" s="616"/>
      <c r="G3" s="619" t="s">
        <v>54</v>
      </c>
      <c r="H3" s="619" t="s">
        <v>55</v>
      </c>
      <c r="I3" s="619"/>
      <c r="J3" s="620" t="s">
        <v>56</v>
      </c>
      <c r="K3" s="619"/>
    </row>
    <row r="4" spans="1:11" s="110" customFormat="1" ht="11.25" customHeight="1" x14ac:dyDescent="0.15">
      <c r="A4" s="619"/>
      <c r="B4" s="621"/>
      <c r="C4" s="617"/>
      <c r="D4" s="619"/>
      <c r="E4" s="617"/>
      <c r="F4" s="618"/>
      <c r="G4" s="619"/>
      <c r="H4" s="108" t="s">
        <v>10</v>
      </c>
      <c r="I4" s="108" t="s">
        <v>9</v>
      </c>
      <c r="J4" s="109" t="s">
        <v>10</v>
      </c>
      <c r="K4" s="108" t="s">
        <v>9</v>
      </c>
    </row>
    <row r="5" spans="1:11" ht="26.25" customHeight="1" x14ac:dyDescent="0.15">
      <c r="A5" s="123"/>
      <c r="B5" s="124">
        <f>入力シート!C27</f>
        <v>0</v>
      </c>
      <c r="C5" s="125">
        <f>入力シート!D27</f>
        <v>0</v>
      </c>
      <c r="D5" s="126">
        <f>入力シート!E27</f>
        <v>0</v>
      </c>
      <c r="E5" s="127">
        <f>入力シート!F27</f>
        <v>0</v>
      </c>
      <c r="F5" s="128"/>
      <c r="G5" s="129">
        <f>入力シート!H27</f>
        <v>0</v>
      </c>
      <c r="H5" s="130">
        <f>入力シート!I27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入力シート!C28</f>
        <v>0</v>
      </c>
      <c r="C6" s="125" t="str">
        <f>入力シート!D28</f>
        <v>○○工事</v>
      </c>
      <c r="D6" s="126">
        <f>入力シート!E28</f>
        <v>0</v>
      </c>
      <c r="E6" s="127">
        <f>入力シート!F28</f>
        <v>1</v>
      </c>
      <c r="F6" s="128"/>
      <c r="G6" s="129" t="str">
        <f>入力シート!H28</f>
        <v>式</v>
      </c>
      <c r="H6" s="130">
        <f>入力シート!I28</f>
        <v>0</v>
      </c>
      <c r="I6" s="131">
        <f>SUM(ROUNDDOWN(E6*H6,0))</f>
        <v>0</v>
      </c>
      <c r="J6" s="270"/>
      <c r="K6" s="271">
        <f>ROUNDDOWN(E6*J6,0)</f>
        <v>0</v>
      </c>
    </row>
    <row r="7" spans="1:11" ht="26.25" customHeight="1" x14ac:dyDescent="0.15">
      <c r="A7" s="123"/>
      <c r="B7" s="124">
        <f>入力シート!C29</f>
        <v>0</v>
      </c>
      <c r="C7" s="125">
        <f>入力シート!D29</f>
        <v>0</v>
      </c>
      <c r="D7" s="126">
        <f>入力シート!E29</f>
        <v>0</v>
      </c>
      <c r="E7" s="127">
        <f>入力シート!F29</f>
        <v>0</v>
      </c>
      <c r="F7" s="128"/>
      <c r="G7" s="129">
        <f>入力シート!H29</f>
        <v>0</v>
      </c>
      <c r="H7" s="130">
        <f>入力シート!I29</f>
        <v>0</v>
      </c>
      <c r="I7" s="131">
        <f t="shared" ref="I7:I21" si="0">SUM(ROUNDDOWN(E7*H7,0))</f>
        <v>0</v>
      </c>
      <c r="J7" s="270"/>
      <c r="K7" s="271">
        <f t="shared" ref="K7:K21" si="1">ROUNDDOWN(E7*J7,0)</f>
        <v>0</v>
      </c>
    </row>
    <row r="8" spans="1:11" ht="26.25" customHeight="1" x14ac:dyDescent="0.15">
      <c r="A8" s="123"/>
      <c r="B8" s="124">
        <f>入力シート!C30</f>
        <v>0</v>
      </c>
      <c r="C8" s="125" t="str">
        <f>入力シート!D30</f>
        <v>○○工事</v>
      </c>
      <c r="D8" s="126">
        <f>入力シート!E30</f>
        <v>0</v>
      </c>
      <c r="E8" s="127">
        <f>入力シート!F30</f>
        <v>1</v>
      </c>
      <c r="F8" s="128"/>
      <c r="G8" s="129" t="str">
        <f>入力シート!H30</f>
        <v>式</v>
      </c>
      <c r="H8" s="130">
        <f>入力シート!I30</f>
        <v>0</v>
      </c>
      <c r="I8" s="131">
        <f>SUM(ROUNDDOWN(E8*H8,0))</f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入力シート!C31</f>
        <v>0</v>
      </c>
      <c r="C9" s="125">
        <f>入力シート!D31</f>
        <v>0</v>
      </c>
      <c r="D9" s="126">
        <f>入力シート!E31</f>
        <v>0</v>
      </c>
      <c r="E9" s="127">
        <f>入力シート!F31</f>
        <v>0</v>
      </c>
      <c r="F9" s="128"/>
      <c r="G9" s="129">
        <f>入力シート!H31</f>
        <v>0</v>
      </c>
      <c r="H9" s="130">
        <f>入力シート!I31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入力シート!C32</f>
        <v>0</v>
      </c>
      <c r="C10" s="125" t="str">
        <f>入力シート!D32</f>
        <v>○○工事</v>
      </c>
      <c r="D10" s="126">
        <f>入力シート!E32</f>
        <v>0</v>
      </c>
      <c r="E10" s="127">
        <f>入力シート!F32</f>
        <v>1</v>
      </c>
      <c r="F10" s="128"/>
      <c r="G10" s="129" t="str">
        <f>入力シート!H32</f>
        <v>式</v>
      </c>
      <c r="H10" s="130">
        <f>入力シート!I32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入力シート!C33</f>
        <v>0</v>
      </c>
      <c r="C11" s="125">
        <f>入力シート!D33</f>
        <v>0</v>
      </c>
      <c r="D11" s="126">
        <f>入力シート!E33</f>
        <v>0</v>
      </c>
      <c r="E11" s="127">
        <f>入力シート!F33</f>
        <v>0</v>
      </c>
      <c r="F11" s="128"/>
      <c r="G11" s="129">
        <f>入力シート!H33</f>
        <v>0</v>
      </c>
      <c r="H11" s="130">
        <f>入力シート!I33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入力シート!C34</f>
        <v>0</v>
      </c>
      <c r="C12" s="125">
        <f>入力シート!D34</f>
        <v>0</v>
      </c>
      <c r="D12" s="132">
        <f>入力シート!L34</f>
        <v>0</v>
      </c>
      <c r="E12" s="127">
        <f>入力シート!F34</f>
        <v>0</v>
      </c>
      <c r="F12" s="128"/>
      <c r="G12" s="129">
        <f>入力シート!H34</f>
        <v>0</v>
      </c>
      <c r="H12" s="130">
        <f>入力シート!I34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入力シート!C35</f>
        <v>0</v>
      </c>
      <c r="C13" s="125">
        <f>入力シート!D35</f>
        <v>0</v>
      </c>
      <c r="D13" s="126">
        <f>入力シート!E35</f>
        <v>0</v>
      </c>
      <c r="E13" s="127">
        <f>入力シート!F35</f>
        <v>0</v>
      </c>
      <c r="F13" s="128"/>
      <c r="G13" s="129">
        <f>入力シート!H35</f>
        <v>0</v>
      </c>
      <c r="H13" s="130">
        <f>入力シート!I35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入力シート!C36</f>
        <v>0</v>
      </c>
      <c r="C14" s="125">
        <f>入力シート!D36</f>
        <v>0</v>
      </c>
      <c r="D14" s="126">
        <f>入力シート!E36</f>
        <v>0</v>
      </c>
      <c r="E14" s="127">
        <f>入力シート!F36</f>
        <v>0</v>
      </c>
      <c r="F14" s="128"/>
      <c r="G14" s="129">
        <f>入力シート!H36</f>
        <v>0</v>
      </c>
      <c r="H14" s="130">
        <f>入力シート!I36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入力シート!C37</f>
        <v>0</v>
      </c>
      <c r="C15" s="125">
        <f>入力シート!D37</f>
        <v>0</v>
      </c>
      <c r="D15" s="126">
        <f>入力シート!E37</f>
        <v>0</v>
      </c>
      <c r="E15" s="127">
        <f>入力シート!F37</f>
        <v>0</v>
      </c>
      <c r="F15" s="128"/>
      <c r="G15" s="129">
        <f>入力シート!H37</f>
        <v>0</v>
      </c>
      <c r="H15" s="130">
        <f>入力シート!I37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入力シート!C38</f>
        <v>0</v>
      </c>
      <c r="C16" s="125">
        <f>入力シート!D38</f>
        <v>0</v>
      </c>
      <c r="D16" s="126">
        <f>入力シート!E38</f>
        <v>0</v>
      </c>
      <c r="E16" s="127">
        <f>入力シート!F38</f>
        <v>0</v>
      </c>
      <c r="F16" s="128"/>
      <c r="G16" s="129">
        <f>入力シート!H38</f>
        <v>0</v>
      </c>
      <c r="H16" s="130">
        <f>入力シート!I38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入力シート!C39</f>
        <v>0</v>
      </c>
      <c r="C17" s="125">
        <f>入力シート!D39</f>
        <v>0</v>
      </c>
      <c r="D17" s="126">
        <f>入力シート!E39</f>
        <v>0</v>
      </c>
      <c r="E17" s="127">
        <f>入力シート!F39</f>
        <v>0</v>
      </c>
      <c r="F17" s="128"/>
      <c r="G17" s="129">
        <f>入力シート!H39</f>
        <v>0</v>
      </c>
      <c r="H17" s="130">
        <f>入力シート!I39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入力シート!C40</f>
        <v>0</v>
      </c>
      <c r="C18" s="125" t="str">
        <f>入力シート!D40</f>
        <v>法定福利費</v>
      </c>
      <c r="D18" s="126" t="str">
        <f>入力シート!E40</f>
        <v>下段(A)×(B)</v>
      </c>
      <c r="E18" s="127">
        <f>入力シート!F40</f>
        <v>1</v>
      </c>
      <c r="F18" s="128"/>
      <c r="G18" s="129" t="str">
        <f>入力シート!H40</f>
        <v>式</v>
      </c>
      <c r="H18" s="130">
        <f>入力シート!I40</f>
        <v>0</v>
      </c>
      <c r="I18" s="130">
        <f>入力シート!J40</f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入力シート!C41</f>
        <v>0</v>
      </c>
      <c r="C19" s="125" t="str">
        <f>入力シート!D41</f>
        <v>　労務費総額(A)</v>
      </c>
      <c r="D19" s="235">
        <f>入力シート!E41</f>
        <v>0</v>
      </c>
      <c r="E19" s="127">
        <f>入力シート!F41</f>
        <v>0</v>
      </c>
      <c r="F19" s="128"/>
      <c r="G19" s="129">
        <f>入力シート!H41</f>
        <v>0</v>
      </c>
      <c r="H19" s="130">
        <f>入力シート!I41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入力シート!C42</f>
        <v>0</v>
      </c>
      <c r="C20" s="125" t="str">
        <f>入力シート!D42</f>
        <v>　社会保険料率(B)※</v>
      </c>
      <c r="D20" s="236">
        <f>入力シート!E42</f>
        <v>0</v>
      </c>
      <c r="E20" s="127">
        <f>入力シート!F42</f>
        <v>0</v>
      </c>
      <c r="F20" s="128"/>
      <c r="G20" s="129">
        <f>入力シート!H42</f>
        <v>0</v>
      </c>
      <c r="H20" s="130">
        <f>入力シート!I42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入力シート!C43</f>
        <v>0</v>
      </c>
      <c r="C21" s="125">
        <f>入力シート!D43</f>
        <v>0</v>
      </c>
      <c r="D21" s="126">
        <f>入力シート!E43</f>
        <v>0</v>
      </c>
      <c r="E21" s="127">
        <f>入力シート!F43</f>
        <v>0</v>
      </c>
      <c r="F21" s="128"/>
      <c r="G21" s="129">
        <f>入力シート!H43</f>
        <v>0</v>
      </c>
      <c r="H21" s="130">
        <f>入力シート!I43</f>
        <v>0</v>
      </c>
      <c r="I21" s="131">
        <f t="shared" si="0"/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160</v>
      </c>
      <c r="C22" s="614"/>
      <c r="D22" s="112"/>
      <c r="E22" s="113"/>
      <c r="F22" s="114"/>
      <c r="G22" s="115"/>
      <c r="H22" s="116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A3:A4"/>
    <mergeCell ref="B3:B4"/>
    <mergeCell ref="C3:C4"/>
    <mergeCell ref="D3:D4"/>
    <mergeCell ref="B22:C22"/>
    <mergeCell ref="E3:F4"/>
    <mergeCell ref="G3:G4"/>
    <mergeCell ref="H3:I3"/>
    <mergeCell ref="J3:K3"/>
  </mergeCells>
  <phoneticPr fontId="3"/>
  <pageMargins left="0.39370078740157483" right="0" top="0.39370078740157483" bottom="0" header="0.31496062992125984" footer="0.31496062992125984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6" tint="0.59999389629810485"/>
    <pageSetUpPr autoPageBreaks="0"/>
  </sheetPr>
  <dimension ref="A1:K23"/>
  <sheetViews>
    <sheetView showGridLines="0" showZeros="0" zoomScale="85" workbookViewId="0">
      <selection activeCell="A21" sqref="A21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28</v>
      </c>
    </row>
    <row r="3" spans="1:11" s="122" customFormat="1" ht="15" customHeight="1" x14ac:dyDescent="0.15">
      <c r="A3" s="623" t="s">
        <v>51</v>
      </c>
      <c r="B3" s="621" t="s">
        <v>43</v>
      </c>
      <c r="C3" s="624" t="s">
        <v>52</v>
      </c>
      <c r="D3" s="623" t="s">
        <v>53</v>
      </c>
      <c r="E3" s="624" t="s">
        <v>8</v>
      </c>
      <c r="F3" s="625"/>
      <c r="G3" s="623" t="s">
        <v>54</v>
      </c>
      <c r="H3" s="623" t="s">
        <v>55</v>
      </c>
      <c r="I3" s="623"/>
      <c r="J3" s="622" t="s">
        <v>56</v>
      </c>
      <c r="K3" s="623"/>
    </row>
    <row r="4" spans="1:11" s="122" customFormat="1" ht="11.25" customHeight="1" x14ac:dyDescent="0.15">
      <c r="A4" s="623"/>
      <c r="B4" s="621"/>
      <c r="C4" s="626"/>
      <c r="D4" s="623"/>
      <c r="E4" s="626"/>
      <c r="F4" s="627"/>
      <c r="G4" s="623"/>
      <c r="H4" s="285" t="s">
        <v>10</v>
      </c>
      <c r="I4" s="285" t="s">
        <v>9</v>
      </c>
      <c r="J4" s="284" t="s">
        <v>10</v>
      </c>
      <c r="K4" s="285" t="s">
        <v>9</v>
      </c>
    </row>
    <row r="5" spans="1:11" ht="26.25" customHeight="1" x14ac:dyDescent="0.15">
      <c r="A5" s="123"/>
      <c r="B5" s="124">
        <f>入力シート!C492</f>
        <v>0</v>
      </c>
      <c r="C5" s="132">
        <f>入力シート!D492</f>
        <v>0</v>
      </c>
      <c r="D5" s="132">
        <f>入力シート!E492</f>
        <v>0</v>
      </c>
      <c r="E5" s="127">
        <f>入力シート!F492</f>
        <v>0</v>
      </c>
      <c r="F5" s="128"/>
      <c r="G5" s="129">
        <f>入力シート!H492</f>
        <v>0</v>
      </c>
      <c r="H5" s="133">
        <f>入力シート!I492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入力シート!C493</f>
        <v>0</v>
      </c>
      <c r="C6" s="132">
        <f>入力シート!D493</f>
        <v>0</v>
      </c>
      <c r="D6" s="132">
        <f>入力シート!E493</f>
        <v>0</v>
      </c>
      <c r="E6" s="127">
        <f>入力シート!F493</f>
        <v>0</v>
      </c>
      <c r="F6" s="128"/>
      <c r="G6" s="129">
        <f>入力シート!H493</f>
        <v>0</v>
      </c>
      <c r="H6" s="133">
        <f>入力シート!I493</f>
        <v>0</v>
      </c>
      <c r="I6" s="131">
        <f t="shared" ref="I6:I20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入力シート!C494</f>
        <v>0</v>
      </c>
      <c r="C7" s="132">
        <f>入力シート!D494</f>
        <v>0</v>
      </c>
      <c r="D7" s="132">
        <f>入力シート!E494</f>
        <v>0</v>
      </c>
      <c r="E7" s="127">
        <f>入力シート!F494</f>
        <v>0</v>
      </c>
      <c r="F7" s="128"/>
      <c r="G7" s="129">
        <f>入力シート!H494</f>
        <v>0</v>
      </c>
      <c r="H7" s="133">
        <f>入力シート!I494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入力シート!C495</f>
        <v>0</v>
      </c>
      <c r="C8" s="132">
        <f>入力シート!D495</f>
        <v>0</v>
      </c>
      <c r="D8" s="132">
        <f>入力シート!E495</f>
        <v>0</v>
      </c>
      <c r="E8" s="127">
        <f>入力シート!F495</f>
        <v>0</v>
      </c>
      <c r="F8" s="128"/>
      <c r="G8" s="129">
        <f>入力シート!H495</f>
        <v>0</v>
      </c>
      <c r="H8" s="133">
        <f>入力シート!I495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入力シート!C496</f>
        <v>0</v>
      </c>
      <c r="C9" s="132">
        <f>入力シート!D496</f>
        <v>0</v>
      </c>
      <c r="D9" s="132">
        <f>入力シート!E496</f>
        <v>0</v>
      </c>
      <c r="E9" s="127">
        <f>入力シート!F496</f>
        <v>0</v>
      </c>
      <c r="F9" s="128"/>
      <c r="G9" s="129">
        <f>入力シート!H496</f>
        <v>0</v>
      </c>
      <c r="H9" s="133">
        <f>入力シート!I496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入力シート!C497</f>
        <v>0</v>
      </c>
      <c r="C10" s="132">
        <f>入力シート!D497</f>
        <v>0</v>
      </c>
      <c r="D10" s="132">
        <f>入力シート!E497</f>
        <v>0</v>
      </c>
      <c r="E10" s="127">
        <f>入力シート!F497</f>
        <v>0</v>
      </c>
      <c r="F10" s="128"/>
      <c r="G10" s="129">
        <f>入力シート!H497</f>
        <v>0</v>
      </c>
      <c r="H10" s="133">
        <f>入力シート!I497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入力シート!C498</f>
        <v>0</v>
      </c>
      <c r="C11" s="132">
        <f>入力シート!D498</f>
        <v>0</v>
      </c>
      <c r="D11" s="132">
        <f>入力シート!E498</f>
        <v>0</v>
      </c>
      <c r="E11" s="127">
        <f>入力シート!F498</f>
        <v>0</v>
      </c>
      <c r="F11" s="128"/>
      <c r="G11" s="129">
        <f>入力シート!H498</f>
        <v>0</v>
      </c>
      <c r="H11" s="133">
        <f>入力シート!I498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入力シート!C499</f>
        <v>0</v>
      </c>
      <c r="C12" s="132">
        <f>入力シート!D499</f>
        <v>0</v>
      </c>
      <c r="D12" s="132">
        <f>入力シート!E499</f>
        <v>0</v>
      </c>
      <c r="E12" s="127">
        <f>入力シート!F499</f>
        <v>0</v>
      </c>
      <c r="F12" s="128"/>
      <c r="G12" s="129">
        <f>入力シート!H499</f>
        <v>0</v>
      </c>
      <c r="H12" s="133">
        <f>入力シート!I499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入力シート!C500</f>
        <v>0</v>
      </c>
      <c r="C13" s="132">
        <f>入力シート!D500</f>
        <v>0</v>
      </c>
      <c r="D13" s="132">
        <f>入力シート!E500</f>
        <v>0</v>
      </c>
      <c r="E13" s="127">
        <f>入力シート!F500</f>
        <v>0</v>
      </c>
      <c r="F13" s="128"/>
      <c r="G13" s="129">
        <f>入力シート!H500</f>
        <v>0</v>
      </c>
      <c r="H13" s="133">
        <f>入力シート!I500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入力シート!C501</f>
        <v>0</v>
      </c>
      <c r="C14" s="132">
        <f>入力シート!D501</f>
        <v>0</v>
      </c>
      <c r="D14" s="132">
        <f>入力シート!E501</f>
        <v>0</v>
      </c>
      <c r="E14" s="127">
        <f>入力シート!F501</f>
        <v>0</v>
      </c>
      <c r="F14" s="128"/>
      <c r="G14" s="129">
        <f>入力シート!H501</f>
        <v>0</v>
      </c>
      <c r="H14" s="133">
        <f>入力シート!I501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入力シート!C502</f>
        <v>0</v>
      </c>
      <c r="C15" s="132">
        <f>入力シート!D502</f>
        <v>0</v>
      </c>
      <c r="D15" s="132">
        <f>入力シート!E502</f>
        <v>0</v>
      </c>
      <c r="E15" s="127">
        <f>入力シート!F502</f>
        <v>0</v>
      </c>
      <c r="F15" s="128"/>
      <c r="G15" s="129">
        <f>入力シート!H502</f>
        <v>0</v>
      </c>
      <c r="H15" s="133">
        <f>入力シート!I502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入力シート!C503</f>
        <v>0</v>
      </c>
      <c r="C16" s="132">
        <f>入力シート!D503</f>
        <v>0</v>
      </c>
      <c r="D16" s="132">
        <f>入力シート!E503</f>
        <v>0</v>
      </c>
      <c r="E16" s="127">
        <f>入力シート!F503</f>
        <v>0</v>
      </c>
      <c r="F16" s="128"/>
      <c r="G16" s="129">
        <f>入力シート!H503</f>
        <v>0</v>
      </c>
      <c r="H16" s="133">
        <f>入力シート!I503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入力シート!C504</f>
        <v>0</v>
      </c>
      <c r="C17" s="132">
        <f>入力シート!D504</f>
        <v>0</v>
      </c>
      <c r="D17" s="132">
        <f>入力シート!E504</f>
        <v>0</v>
      </c>
      <c r="E17" s="127">
        <f>入力シート!F504</f>
        <v>0</v>
      </c>
      <c r="F17" s="128"/>
      <c r="G17" s="129">
        <f>入力シート!H504</f>
        <v>0</v>
      </c>
      <c r="H17" s="133">
        <f>入力シート!I504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入力シート!C505</f>
        <v>0</v>
      </c>
      <c r="C18" s="132">
        <f>入力シート!D505</f>
        <v>0</v>
      </c>
      <c r="D18" s="132">
        <f>入力シート!E505</f>
        <v>0</v>
      </c>
      <c r="E18" s="127">
        <f>入力シート!F505</f>
        <v>0</v>
      </c>
      <c r="F18" s="128"/>
      <c r="G18" s="129">
        <f>入力シート!H505</f>
        <v>0</v>
      </c>
      <c r="H18" s="133">
        <f>入力シート!I505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入力シート!C506</f>
        <v>0</v>
      </c>
      <c r="C19" s="132">
        <f>入力シート!D506</f>
        <v>0</v>
      </c>
      <c r="D19" s="132">
        <f>入力シート!E506</f>
        <v>0</v>
      </c>
      <c r="E19" s="127">
        <f>入力シート!F506</f>
        <v>0</v>
      </c>
      <c r="F19" s="128"/>
      <c r="G19" s="129">
        <f>入力シート!H506</f>
        <v>0</v>
      </c>
      <c r="H19" s="133">
        <f>入力シート!I506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入力シート!C507</f>
        <v>0</v>
      </c>
      <c r="C20" s="132">
        <f>入力シート!D507</f>
        <v>0</v>
      </c>
      <c r="D20" s="132">
        <f>入力シート!E507</f>
        <v>0</v>
      </c>
      <c r="E20" s="127">
        <f>入力シート!F507</f>
        <v>0</v>
      </c>
      <c r="F20" s="128"/>
      <c r="G20" s="129">
        <f>入力シート!H507</f>
        <v>0</v>
      </c>
      <c r="H20" s="133">
        <f>入力シート!I507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入力シート!C508</f>
        <v>0</v>
      </c>
      <c r="C21" s="132">
        <f>入力シート!D508</f>
        <v>0</v>
      </c>
      <c r="D21" s="132">
        <f>入力シート!E508</f>
        <v>0</v>
      </c>
      <c r="E21" s="127">
        <f>入力シート!F508</f>
        <v>0</v>
      </c>
      <c r="F21" s="128"/>
      <c r="G21" s="129">
        <f>入力シート!H508</f>
        <v>0</v>
      </c>
      <c r="H21" s="133">
        <f>入力シート!I508</f>
        <v>0</v>
      </c>
      <c r="I21" s="131">
        <f>SUM(ROUNDDOWN(E21*H21,0))</f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9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A3:A4"/>
    <mergeCell ref="B3:B4"/>
    <mergeCell ref="C3:C4"/>
    <mergeCell ref="D3:D4"/>
    <mergeCell ref="E3:F4"/>
    <mergeCell ref="G3:G4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6" tint="0.59999389629810485"/>
    <pageSetUpPr autoPageBreaks="0"/>
  </sheetPr>
  <dimension ref="A1:K23"/>
  <sheetViews>
    <sheetView showGridLines="0" showZeros="0" zoomScale="85" workbookViewId="0">
      <selection activeCell="A21" sqref="A21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29</v>
      </c>
    </row>
    <row r="3" spans="1:11" s="122" customFormat="1" ht="15" customHeight="1" x14ac:dyDescent="0.15">
      <c r="A3" s="623" t="s">
        <v>51</v>
      </c>
      <c r="B3" s="621" t="s">
        <v>43</v>
      </c>
      <c r="C3" s="624" t="s">
        <v>52</v>
      </c>
      <c r="D3" s="623" t="s">
        <v>53</v>
      </c>
      <c r="E3" s="624" t="s">
        <v>8</v>
      </c>
      <c r="F3" s="625"/>
      <c r="G3" s="623" t="s">
        <v>54</v>
      </c>
      <c r="H3" s="623" t="s">
        <v>55</v>
      </c>
      <c r="I3" s="623"/>
      <c r="J3" s="622" t="s">
        <v>56</v>
      </c>
      <c r="K3" s="623"/>
    </row>
    <row r="4" spans="1:11" s="122" customFormat="1" ht="11.25" customHeight="1" x14ac:dyDescent="0.15">
      <c r="A4" s="623"/>
      <c r="B4" s="621"/>
      <c r="C4" s="626"/>
      <c r="D4" s="623"/>
      <c r="E4" s="626"/>
      <c r="F4" s="627"/>
      <c r="G4" s="623"/>
      <c r="H4" s="285" t="s">
        <v>10</v>
      </c>
      <c r="I4" s="285" t="s">
        <v>9</v>
      </c>
      <c r="J4" s="284" t="s">
        <v>10</v>
      </c>
      <c r="K4" s="285" t="s">
        <v>9</v>
      </c>
    </row>
    <row r="5" spans="1:11" ht="26.25" customHeight="1" x14ac:dyDescent="0.15">
      <c r="A5" s="123"/>
      <c r="B5" s="124">
        <f>入力シート!C509</f>
        <v>0</v>
      </c>
      <c r="C5" s="132">
        <f>入力シート!D509</f>
        <v>0</v>
      </c>
      <c r="D5" s="132">
        <f>入力シート!E509</f>
        <v>0</v>
      </c>
      <c r="E5" s="127">
        <f>入力シート!F509</f>
        <v>0</v>
      </c>
      <c r="F5" s="128"/>
      <c r="G5" s="129">
        <f>入力シート!H509</f>
        <v>0</v>
      </c>
      <c r="H5" s="133">
        <f>入力シート!I509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入力シート!C510</f>
        <v>0</v>
      </c>
      <c r="C6" s="132">
        <f>入力シート!D510</f>
        <v>0</v>
      </c>
      <c r="D6" s="132">
        <f>入力シート!E510</f>
        <v>0</v>
      </c>
      <c r="E6" s="127">
        <f>入力シート!F510</f>
        <v>0</v>
      </c>
      <c r="F6" s="128"/>
      <c r="G6" s="129">
        <f>入力シート!H510</f>
        <v>0</v>
      </c>
      <c r="H6" s="133">
        <f>入力シート!I510</f>
        <v>0</v>
      </c>
      <c r="I6" s="131">
        <f t="shared" ref="I6:I20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入力シート!C511</f>
        <v>0</v>
      </c>
      <c r="C7" s="132">
        <f>入力シート!D511</f>
        <v>0</v>
      </c>
      <c r="D7" s="132">
        <f>入力シート!E511</f>
        <v>0</v>
      </c>
      <c r="E7" s="127">
        <f>入力シート!F511</f>
        <v>0</v>
      </c>
      <c r="F7" s="128"/>
      <c r="G7" s="129">
        <f>入力シート!H511</f>
        <v>0</v>
      </c>
      <c r="H7" s="133">
        <f>入力シート!I511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入力シート!C512</f>
        <v>0</v>
      </c>
      <c r="C8" s="132">
        <f>入力シート!D512</f>
        <v>0</v>
      </c>
      <c r="D8" s="132">
        <f>入力シート!E512</f>
        <v>0</v>
      </c>
      <c r="E8" s="127">
        <f>入力シート!F512</f>
        <v>0</v>
      </c>
      <c r="F8" s="128"/>
      <c r="G8" s="129">
        <f>入力シート!H512</f>
        <v>0</v>
      </c>
      <c r="H8" s="133">
        <f>入力シート!I512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入力シート!C513</f>
        <v>0</v>
      </c>
      <c r="C9" s="132">
        <f>入力シート!D513</f>
        <v>0</v>
      </c>
      <c r="D9" s="132">
        <f>入力シート!E513</f>
        <v>0</v>
      </c>
      <c r="E9" s="127">
        <f>入力シート!F513</f>
        <v>0</v>
      </c>
      <c r="F9" s="128"/>
      <c r="G9" s="129">
        <f>入力シート!H513</f>
        <v>0</v>
      </c>
      <c r="H9" s="133">
        <f>入力シート!I513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入力シート!C514</f>
        <v>0</v>
      </c>
      <c r="C10" s="132">
        <f>入力シート!D514</f>
        <v>0</v>
      </c>
      <c r="D10" s="132">
        <f>入力シート!E514</f>
        <v>0</v>
      </c>
      <c r="E10" s="127">
        <f>入力シート!F514</f>
        <v>0</v>
      </c>
      <c r="F10" s="128"/>
      <c r="G10" s="129">
        <f>入力シート!H514</f>
        <v>0</v>
      </c>
      <c r="H10" s="133">
        <f>入力シート!I514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入力シート!C515</f>
        <v>0</v>
      </c>
      <c r="C11" s="132">
        <f>入力シート!D515</f>
        <v>0</v>
      </c>
      <c r="D11" s="132">
        <f>入力シート!E515</f>
        <v>0</v>
      </c>
      <c r="E11" s="127">
        <f>入力シート!F515</f>
        <v>0</v>
      </c>
      <c r="F11" s="128"/>
      <c r="G11" s="129">
        <f>入力シート!H515</f>
        <v>0</v>
      </c>
      <c r="H11" s="133">
        <f>入力シート!I515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入力シート!C516</f>
        <v>0</v>
      </c>
      <c r="C12" s="132">
        <f>入力シート!D516</f>
        <v>0</v>
      </c>
      <c r="D12" s="132">
        <f>入力シート!E516</f>
        <v>0</v>
      </c>
      <c r="E12" s="127">
        <f>入力シート!F516</f>
        <v>0</v>
      </c>
      <c r="F12" s="128"/>
      <c r="G12" s="129">
        <f>入力シート!H516</f>
        <v>0</v>
      </c>
      <c r="H12" s="133">
        <f>入力シート!I516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入力シート!C517</f>
        <v>0</v>
      </c>
      <c r="C13" s="132">
        <f>入力シート!D517</f>
        <v>0</v>
      </c>
      <c r="D13" s="132">
        <f>入力シート!E517</f>
        <v>0</v>
      </c>
      <c r="E13" s="127">
        <f>入力シート!F517</f>
        <v>0</v>
      </c>
      <c r="F13" s="128"/>
      <c r="G13" s="129">
        <f>入力シート!H517</f>
        <v>0</v>
      </c>
      <c r="H13" s="133">
        <f>入力シート!I517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入力シート!C518</f>
        <v>0</v>
      </c>
      <c r="C14" s="132">
        <f>入力シート!D518</f>
        <v>0</v>
      </c>
      <c r="D14" s="132">
        <f>入力シート!E518</f>
        <v>0</v>
      </c>
      <c r="E14" s="127">
        <f>入力シート!F518</f>
        <v>0</v>
      </c>
      <c r="F14" s="128"/>
      <c r="G14" s="129">
        <f>入力シート!H518</f>
        <v>0</v>
      </c>
      <c r="H14" s="133">
        <f>入力シート!I518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入力シート!C519</f>
        <v>0</v>
      </c>
      <c r="C15" s="132">
        <f>入力シート!D519</f>
        <v>0</v>
      </c>
      <c r="D15" s="132">
        <f>入力シート!E519</f>
        <v>0</v>
      </c>
      <c r="E15" s="127">
        <f>入力シート!F519</f>
        <v>0</v>
      </c>
      <c r="F15" s="128"/>
      <c r="G15" s="129">
        <f>入力シート!H519</f>
        <v>0</v>
      </c>
      <c r="H15" s="133">
        <f>入力シート!I519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入力シート!C520</f>
        <v>0</v>
      </c>
      <c r="C16" s="132">
        <f>入力シート!D520</f>
        <v>0</v>
      </c>
      <c r="D16" s="132">
        <f>入力シート!E520</f>
        <v>0</v>
      </c>
      <c r="E16" s="127">
        <f>入力シート!F520</f>
        <v>0</v>
      </c>
      <c r="F16" s="128"/>
      <c r="G16" s="129">
        <f>入力シート!H520</f>
        <v>0</v>
      </c>
      <c r="H16" s="133">
        <f>入力シート!I520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入力シート!C521</f>
        <v>0</v>
      </c>
      <c r="C17" s="132">
        <f>入力シート!D521</f>
        <v>0</v>
      </c>
      <c r="D17" s="132">
        <f>入力シート!E521</f>
        <v>0</v>
      </c>
      <c r="E17" s="127">
        <f>入力シート!F521</f>
        <v>0</v>
      </c>
      <c r="F17" s="128"/>
      <c r="G17" s="129">
        <f>入力シート!H521</f>
        <v>0</v>
      </c>
      <c r="H17" s="133">
        <f>入力シート!I521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入力シート!C522</f>
        <v>0</v>
      </c>
      <c r="C18" s="132">
        <f>入力シート!D522</f>
        <v>0</v>
      </c>
      <c r="D18" s="132">
        <f>入力シート!E522</f>
        <v>0</v>
      </c>
      <c r="E18" s="127">
        <f>入力シート!F522</f>
        <v>0</v>
      </c>
      <c r="F18" s="128"/>
      <c r="G18" s="129">
        <f>入力シート!H522</f>
        <v>0</v>
      </c>
      <c r="H18" s="133">
        <f>入力シート!I522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入力シート!C523</f>
        <v>0</v>
      </c>
      <c r="C19" s="132">
        <f>入力シート!D523</f>
        <v>0</v>
      </c>
      <c r="D19" s="132">
        <f>入力シート!E523</f>
        <v>0</v>
      </c>
      <c r="E19" s="127">
        <f>入力シート!F523</f>
        <v>0</v>
      </c>
      <c r="F19" s="128"/>
      <c r="G19" s="129">
        <f>入力シート!H523</f>
        <v>0</v>
      </c>
      <c r="H19" s="133">
        <f>入力シート!I523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入力シート!C524</f>
        <v>0</v>
      </c>
      <c r="C20" s="132">
        <f>入力シート!D524</f>
        <v>0</v>
      </c>
      <c r="D20" s="132">
        <f>入力シート!E524</f>
        <v>0</v>
      </c>
      <c r="E20" s="127">
        <f>入力シート!F524</f>
        <v>0</v>
      </c>
      <c r="F20" s="128"/>
      <c r="G20" s="129">
        <f>入力シート!H524</f>
        <v>0</v>
      </c>
      <c r="H20" s="133">
        <f>入力シート!I524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入力シート!C525</f>
        <v>0</v>
      </c>
      <c r="C21" s="132">
        <f>入力シート!D525</f>
        <v>0</v>
      </c>
      <c r="D21" s="132">
        <f>入力シート!E525</f>
        <v>0</v>
      </c>
      <c r="E21" s="127">
        <f>入力シート!F525</f>
        <v>0</v>
      </c>
      <c r="F21" s="128"/>
      <c r="G21" s="129">
        <f>入力シート!H525</f>
        <v>0</v>
      </c>
      <c r="H21" s="133">
        <f>入力シート!I525</f>
        <v>0</v>
      </c>
      <c r="I21" s="131">
        <f>SUM(ROUNDDOWN(E21*H21,0))</f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9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A3:A4"/>
    <mergeCell ref="B3:B4"/>
    <mergeCell ref="C3:C4"/>
    <mergeCell ref="D3:D4"/>
    <mergeCell ref="E3:F4"/>
    <mergeCell ref="G3:G4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6" tint="0.59999389629810485"/>
    <pageSetUpPr autoPageBreaks="0"/>
  </sheetPr>
  <dimension ref="A1:K23"/>
  <sheetViews>
    <sheetView showGridLines="0" showZeros="0" zoomScale="85" workbookViewId="0">
      <selection activeCell="A37" sqref="A37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30</v>
      </c>
    </row>
    <row r="3" spans="1:11" s="122" customFormat="1" ht="15" customHeight="1" x14ac:dyDescent="0.15">
      <c r="A3" s="623" t="s">
        <v>51</v>
      </c>
      <c r="B3" s="621" t="s">
        <v>43</v>
      </c>
      <c r="C3" s="624" t="s">
        <v>52</v>
      </c>
      <c r="D3" s="623" t="s">
        <v>53</v>
      </c>
      <c r="E3" s="624" t="s">
        <v>8</v>
      </c>
      <c r="F3" s="625"/>
      <c r="G3" s="623" t="s">
        <v>54</v>
      </c>
      <c r="H3" s="623" t="s">
        <v>55</v>
      </c>
      <c r="I3" s="623"/>
      <c r="J3" s="622" t="s">
        <v>56</v>
      </c>
      <c r="K3" s="623"/>
    </row>
    <row r="4" spans="1:11" s="122" customFormat="1" ht="11.25" customHeight="1" x14ac:dyDescent="0.15">
      <c r="A4" s="623"/>
      <c r="B4" s="621"/>
      <c r="C4" s="626"/>
      <c r="D4" s="623"/>
      <c r="E4" s="626"/>
      <c r="F4" s="627"/>
      <c r="G4" s="623"/>
      <c r="H4" s="285" t="s">
        <v>10</v>
      </c>
      <c r="I4" s="285" t="s">
        <v>9</v>
      </c>
      <c r="J4" s="284" t="s">
        <v>10</v>
      </c>
      <c r="K4" s="285" t="s">
        <v>9</v>
      </c>
    </row>
    <row r="5" spans="1:11" ht="26.25" customHeight="1" x14ac:dyDescent="0.15">
      <c r="A5" s="123"/>
      <c r="B5" s="124">
        <f>入力シート!C526</f>
        <v>0</v>
      </c>
      <c r="C5" s="132">
        <f>入力シート!D526</f>
        <v>0</v>
      </c>
      <c r="D5" s="132">
        <f>入力シート!E526</f>
        <v>0</v>
      </c>
      <c r="E5" s="127">
        <f>入力シート!F526</f>
        <v>0</v>
      </c>
      <c r="F5" s="128"/>
      <c r="G5" s="129">
        <f>入力シート!H526</f>
        <v>0</v>
      </c>
      <c r="H5" s="133">
        <f>入力シート!I526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入力シート!C527</f>
        <v>0</v>
      </c>
      <c r="C6" s="132">
        <f>入力シート!D527</f>
        <v>0</v>
      </c>
      <c r="D6" s="132">
        <f>入力シート!E527</f>
        <v>0</v>
      </c>
      <c r="E6" s="127">
        <f>入力シート!F527</f>
        <v>0</v>
      </c>
      <c r="F6" s="128"/>
      <c r="G6" s="129">
        <f>入力シート!H527</f>
        <v>0</v>
      </c>
      <c r="H6" s="133">
        <f>入力シート!I527</f>
        <v>0</v>
      </c>
      <c r="I6" s="131">
        <f t="shared" ref="I6:I20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入力シート!C528</f>
        <v>0</v>
      </c>
      <c r="C7" s="132">
        <f>入力シート!D528</f>
        <v>0</v>
      </c>
      <c r="D7" s="132">
        <f>入力シート!E528</f>
        <v>0</v>
      </c>
      <c r="E7" s="127">
        <f>入力シート!F528</f>
        <v>0</v>
      </c>
      <c r="F7" s="128"/>
      <c r="G7" s="129">
        <f>入力シート!H528</f>
        <v>0</v>
      </c>
      <c r="H7" s="133">
        <f>入力シート!I528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入力シート!C529</f>
        <v>0</v>
      </c>
      <c r="C8" s="132">
        <f>入力シート!D529</f>
        <v>0</v>
      </c>
      <c r="D8" s="132">
        <f>入力シート!E529</f>
        <v>0</v>
      </c>
      <c r="E8" s="127">
        <f>入力シート!F529</f>
        <v>0</v>
      </c>
      <c r="F8" s="128"/>
      <c r="G8" s="129">
        <f>入力シート!H529</f>
        <v>0</v>
      </c>
      <c r="H8" s="133">
        <f>入力シート!I529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入力シート!C530</f>
        <v>0</v>
      </c>
      <c r="C9" s="132">
        <f>入力シート!D530</f>
        <v>0</v>
      </c>
      <c r="D9" s="132">
        <f>入力シート!E530</f>
        <v>0</v>
      </c>
      <c r="E9" s="127">
        <f>入力シート!F530</f>
        <v>0</v>
      </c>
      <c r="F9" s="128"/>
      <c r="G9" s="129">
        <f>入力シート!H530</f>
        <v>0</v>
      </c>
      <c r="H9" s="133">
        <f>入力シート!I530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入力シート!C531</f>
        <v>0</v>
      </c>
      <c r="C10" s="132">
        <f>入力シート!D531</f>
        <v>0</v>
      </c>
      <c r="D10" s="132">
        <f>入力シート!E531</f>
        <v>0</v>
      </c>
      <c r="E10" s="127">
        <f>入力シート!F531</f>
        <v>0</v>
      </c>
      <c r="F10" s="128"/>
      <c r="G10" s="129">
        <f>入力シート!H531</f>
        <v>0</v>
      </c>
      <c r="H10" s="133">
        <f>入力シート!I531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入力シート!C532</f>
        <v>0</v>
      </c>
      <c r="C11" s="132">
        <f>入力シート!D532</f>
        <v>0</v>
      </c>
      <c r="D11" s="132">
        <f>入力シート!E532</f>
        <v>0</v>
      </c>
      <c r="E11" s="127">
        <f>入力シート!F532</f>
        <v>0</v>
      </c>
      <c r="F11" s="128"/>
      <c r="G11" s="129">
        <f>入力シート!H532</f>
        <v>0</v>
      </c>
      <c r="H11" s="133">
        <f>入力シート!I532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入力シート!C533</f>
        <v>0</v>
      </c>
      <c r="C12" s="132">
        <f>入力シート!D533</f>
        <v>0</v>
      </c>
      <c r="D12" s="132">
        <f>入力シート!E533</f>
        <v>0</v>
      </c>
      <c r="E12" s="127">
        <f>入力シート!F533</f>
        <v>0</v>
      </c>
      <c r="F12" s="128"/>
      <c r="G12" s="129">
        <f>入力シート!H533</f>
        <v>0</v>
      </c>
      <c r="H12" s="133">
        <f>入力シート!I533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入力シート!C534</f>
        <v>0</v>
      </c>
      <c r="C13" s="132">
        <f>入力シート!D534</f>
        <v>0</v>
      </c>
      <c r="D13" s="132">
        <f>入力シート!E534</f>
        <v>0</v>
      </c>
      <c r="E13" s="127">
        <f>入力シート!F534</f>
        <v>0</v>
      </c>
      <c r="F13" s="128"/>
      <c r="G13" s="129">
        <f>入力シート!H534</f>
        <v>0</v>
      </c>
      <c r="H13" s="133">
        <f>入力シート!I534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入力シート!C535</f>
        <v>0</v>
      </c>
      <c r="C14" s="132">
        <f>入力シート!D535</f>
        <v>0</v>
      </c>
      <c r="D14" s="132">
        <f>入力シート!E535</f>
        <v>0</v>
      </c>
      <c r="E14" s="127">
        <f>入力シート!F535</f>
        <v>0</v>
      </c>
      <c r="F14" s="128"/>
      <c r="G14" s="129">
        <f>入力シート!H535</f>
        <v>0</v>
      </c>
      <c r="H14" s="133">
        <f>入力シート!I535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入力シート!C536</f>
        <v>0</v>
      </c>
      <c r="C15" s="132">
        <f>入力シート!D536</f>
        <v>0</v>
      </c>
      <c r="D15" s="132">
        <f>入力シート!E536</f>
        <v>0</v>
      </c>
      <c r="E15" s="127">
        <f>入力シート!F536</f>
        <v>0</v>
      </c>
      <c r="F15" s="128"/>
      <c r="G15" s="129">
        <f>入力シート!H536</f>
        <v>0</v>
      </c>
      <c r="H15" s="133">
        <f>入力シート!I536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入力シート!C537</f>
        <v>0</v>
      </c>
      <c r="C16" s="132">
        <f>入力シート!D537</f>
        <v>0</v>
      </c>
      <c r="D16" s="132">
        <f>入力シート!E537</f>
        <v>0</v>
      </c>
      <c r="E16" s="127">
        <f>入力シート!F537</f>
        <v>0</v>
      </c>
      <c r="F16" s="128"/>
      <c r="G16" s="129">
        <f>入力シート!H537</f>
        <v>0</v>
      </c>
      <c r="H16" s="133">
        <f>入力シート!I537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入力シート!C538</f>
        <v>0</v>
      </c>
      <c r="C17" s="132">
        <f>入力シート!D538</f>
        <v>0</v>
      </c>
      <c r="D17" s="132">
        <f>入力シート!E538</f>
        <v>0</v>
      </c>
      <c r="E17" s="127">
        <f>入力シート!F538</f>
        <v>0</v>
      </c>
      <c r="F17" s="128"/>
      <c r="G17" s="129">
        <f>入力シート!H538</f>
        <v>0</v>
      </c>
      <c r="H17" s="133">
        <f>入力シート!I538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入力シート!C539</f>
        <v>0</v>
      </c>
      <c r="C18" s="132">
        <f>入力シート!D539</f>
        <v>0</v>
      </c>
      <c r="D18" s="132">
        <f>入力シート!E539</f>
        <v>0</v>
      </c>
      <c r="E18" s="127">
        <f>入力シート!F539</f>
        <v>0</v>
      </c>
      <c r="F18" s="128"/>
      <c r="G18" s="129">
        <f>入力シート!H539</f>
        <v>0</v>
      </c>
      <c r="H18" s="133">
        <f>入力シート!I539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入力シート!C540</f>
        <v>0</v>
      </c>
      <c r="C19" s="132">
        <f>入力シート!D540</f>
        <v>0</v>
      </c>
      <c r="D19" s="132">
        <f>入力シート!E540</f>
        <v>0</v>
      </c>
      <c r="E19" s="127">
        <f>入力シート!F540</f>
        <v>0</v>
      </c>
      <c r="F19" s="128"/>
      <c r="G19" s="129">
        <f>入力シート!H540</f>
        <v>0</v>
      </c>
      <c r="H19" s="133">
        <f>入力シート!I540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入力シート!C541</f>
        <v>0</v>
      </c>
      <c r="C20" s="132">
        <f>入力シート!D541</f>
        <v>0</v>
      </c>
      <c r="D20" s="132">
        <f>入力シート!E541</f>
        <v>0</v>
      </c>
      <c r="E20" s="127">
        <f>入力シート!F541</f>
        <v>0</v>
      </c>
      <c r="F20" s="128"/>
      <c r="G20" s="129">
        <f>入力シート!H541</f>
        <v>0</v>
      </c>
      <c r="H20" s="133">
        <f>入力シート!I541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入力シート!C542</f>
        <v>0</v>
      </c>
      <c r="C21" s="132">
        <f>入力シート!D542</f>
        <v>0</v>
      </c>
      <c r="D21" s="132">
        <f>入力シート!E542</f>
        <v>0</v>
      </c>
      <c r="E21" s="127">
        <f>入力シート!F542</f>
        <v>0</v>
      </c>
      <c r="F21" s="128"/>
      <c r="G21" s="129">
        <f>入力シート!H542</f>
        <v>0</v>
      </c>
      <c r="H21" s="133">
        <f>入力シート!I542</f>
        <v>0</v>
      </c>
      <c r="I21" s="131">
        <f>SUM(ROUNDDOWN(E21*H21,0))</f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9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A3:A4"/>
    <mergeCell ref="B3:B4"/>
    <mergeCell ref="C3:C4"/>
    <mergeCell ref="D3:D4"/>
    <mergeCell ref="E3:F4"/>
    <mergeCell ref="G3:G4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9" tint="0.59999389629810485"/>
  </sheetPr>
  <dimension ref="A1:AB58"/>
  <sheetViews>
    <sheetView workbookViewId="0">
      <selection activeCell="P15" sqref="P15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  <col min="17" max="17" width="12" customWidth="1"/>
    <col min="18" max="18" width="14.42578125" customWidth="1"/>
    <col min="19" max="19" width="6.7109375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185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197"/>
      <c r="F2" s="197"/>
      <c r="G2" s="197"/>
      <c r="H2" s="197"/>
      <c r="I2" s="197"/>
      <c r="K2" s="295" t="s">
        <v>203</v>
      </c>
      <c r="L2" s="298">
        <v>2</v>
      </c>
      <c r="M2" s="296" t="s">
        <v>204</v>
      </c>
      <c r="N2" s="196"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195"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192" t="s">
        <v>173</v>
      </c>
      <c r="L6" s="635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入力シート!D27</f>
        <v>0</v>
      </c>
      <c r="B7" s="216">
        <f>入力シート!E27</f>
        <v>0</v>
      </c>
      <c r="C7" s="216">
        <f>入力シート!H27</f>
        <v>0</v>
      </c>
      <c r="D7" s="268">
        <f>内１!J5</f>
        <v>0</v>
      </c>
      <c r="E7" s="273">
        <f>入力シート!F27</f>
        <v>0</v>
      </c>
      <c r="F7" s="198">
        <f>内１!K5</f>
        <v>0</v>
      </c>
      <c r="G7" s="267"/>
      <c r="H7" s="229">
        <f>ROUNDDOWN(G7*D7,0)</f>
        <v>0</v>
      </c>
      <c r="I7" s="267"/>
      <c r="J7" s="229">
        <f>ROUNDDOWN(D7*I7,0)</f>
        <v>0</v>
      </c>
      <c r="K7" s="274">
        <f>G7+I7</f>
        <v>0</v>
      </c>
      <c r="L7" s="637">
        <f>J7+H7</f>
        <v>0</v>
      </c>
      <c r="M7" s="638"/>
      <c r="N7" s="276">
        <f>E7-K7</f>
        <v>0</v>
      </c>
      <c r="O7" s="198">
        <f>F7-L7</f>
        <v>0</v>
      </c>
      <c r="P7" s="194"/>
      <c r="Q7" s="287" t="s">
        <v>157</v>
      </c>
      <c r="R7" s="288">
        <f>SUM(F7:F19)</f>
        <v>0</v>
      </c>
      <c r="S7" s="288" t="s">
        <v>177</v>
      </c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 t="str">
        <f>入力シート!D28</f>
        <v>○○工事</v>
      </c>
      <c r="B8" s="218">
        <f>入力シート!E28</f>
        <v>0</v>
      </c>
      <c r="C8" s="218" t="str">
        <f>入力シート!H28</f>
        <v>式</v>
      </c>
      <c r="D8" s="269">
        <f>内１!J6</f>
        <v>0</v>
      </c>
      <c r="E8" s="273">
        <f>入力シート!F28</f>
        <v>1</v>
      </c>
      <c r="F8" s="199">
        <f>内１!K6</f>
        <v>0</v>
      </c>
      <c r="G8" s="231"/>
      <c r="H8" s="230">
        <f>ROUNDDOWN(G8*D8,0)</f>
        <v>0</v>
      </c>
      <c r="I8" s="231"/>
      <c r="J8" s="230">
        <f t="shared" ref="J8:J22" si="0">ROUNDDOWN(D8*I8,0)</f>
        <v>0</v>
      </c>
      <c r="K8" s="275">
        <f>G8+I8</f>
        <v>0</v>
      </c>
      <c r="L8" s="628">
        <f>J8+H8</f>
        <v>0</v>
      </c>
      <c r="M8" s="629"/>
      <c r="N8" s="277">
        <f>E8-K8</f>
        <v>1</v>
      </c>
      <c r="O8" s="199">
        <f>F8-L8</f>
        <v>0</v>
      </c>
      <c r="P8" s="194"/>
      <c r="Q8" s="287" t="s">
        <v>176</v>
      </c>
      <c r="R8" s="288">
        <f>SUM(J7:J19)</f>
        <v>0</v>
      </c>
      <c r="S8" s="288" t="s">
        <v>177</v>
      </c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入力シート!D29</f>
        <v>0</v>
      </c>
      <c r="B9" s="218">
        <f>入力シート!E29</f>
        <v>0</v>
      </c>
      <c r="C9" s="218">
        <f>入力シート!H29</f>
        <v>0</v>
      </c>
      <c r="D9" s="269">
        <f>内１!J7</f>
        <v>0</v>
      </c>
      <c r="E9" s="273">
        <f>入力シート!F29</f>
        <v>0</v>
      </c>
      <c r="F9" s="199">
        <f>内１!K7</f>
        <v>0</v>
      </c>
      <c r="G9" s="231"/>
      <c r="H9" s="230">
        <f t="shared" ref="H9:H23" si="1">ROUNDDOWN(G9*D9,0)</f>
        <v>0</v>
      </c>
      <c r="I9" s="231"/>
      <c r="J9" s="230">
        <f t="shared" si="0"/>
        <v>0</v>
      </c>
      <c r="K9" s="275">
        <f>G9+I9</f>
        <v>0</v>
      </c>
      <c r="L9" s="628">
        <f t="shared" ref="L9:L19" si="2">J9+H9</f>
        <v>0</v>
      </c>
      <c r="M9" s="629"/>
      <c r="N9" s="277">
        <f t="shared" ref="N9:N22" si="3">E9-K9</f>
        <v>0</v>
      </c>
      <c r="O9" s="199">
        <f t="shared" ref="O9:O22" si="4">F9-M9</f>
        <v>0</v>
      </c>
      <c r="P9" s="194"/>
      <c r="Q9" s="287" t="s">
        <v>178</v>
      </c>
      <c r="R9" s="289" t="str">
        <f>IF(ISERROR(ROUNDDOWN(R8/R7*100,2)),"",ROUNDDOWN(R8/R7*100,2))</f>
        <v/>
      </c>
      <c r="S9" s="288" t="s">
        <v>81</v>
      </c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 t="str">
        <f>入力シート!D30</f>
        <v>○○工事</v>
      </c>
      <c r="B10" s="218">
        <f>入力シート!E30</f>
        <v>0</v>
      </c>
      <c r="C10" s="218" t="str">
        <f>入力シート!H30</f>
        <v>式</v>
      </c>
      <c r="D10" s="269">
        <f>内１!J8</f>
        <v>0</v>
      </c>
      <c r="E10" s="273">
        <f>入力シート!F30</f>
        <v>1</v>
      </c>
      <c r="F10" s="199">
        <f>内１!K8</f>
        <v>0</v>
      </c>
      <c r="G10" s="231"/>
      <c r="H10" s="230">
        <f t="shared" si="1"/>
        <v>0</v>
      </c>
      <c r="I10" s="231"/>
      <c r="J10" s="230"/>
      <c r="K10" s="275">
        <f>G10+I10</f>
        <v>0</v>
      </c>
      <c r="L10" s="628">
        <f t="shared" si="2"/>
        <v>0</v>
      </c>
      <c r="M10" s="629"/>
      <c r="N10" s="277">
        <f t="shared" si="3"/>
        <v>1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入力シート!D31</f>
        <v>0</v>
      </c>
      <c r="B11" s="218">
        <f>入力シート!E31</f>
        <v>0</v>
      </c>
      <c r="C11" s="218">
        <f>入力シート!H31</f>
        <v>0</v>
      </c>
      <c r="D11" s="269">
        <f>内１!J9</f>
        <v>0</v>
      </c>
      <c r="E11" s="273">
        <f>入力シート!F31</f>
        <v>0</v>
      </c>
      <c r="F11" s="199">
        <f>内１!K9</f>
        <v>0</v>
      </c>
      <c r="G11" s="231"/>
      <c r="H11" s="230">
        <f t="shared" si="1"/>
        <v>0</v>
      </c>
      <c r="I11" s="231"/>
      <c r="J11" s="230">
        <f t="shared" si="0"/>
        <v>0</v>
      </c>
      <c r="K11" s="275">
        <f t="shared" ref="K11:K23" si="5">G11+I11</f>
        <v>0</v>
      </c>
      <c r="L11" s="628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 t="str">
        <f>入力シート!D32</f>
        <v>○○工事</v>
      </c>
      <c r="B12" s="218">
        <f>入力シート!E32</f>
        <v>0</v>
      </c>
      <c r="C12" s="218" t="str">
        <f>入力シート!H32</f>
        <v>式</v>
      </c>
      <c r="D12" s="269">
        <f>内１!J10</f>
        <v>0</v>
      </c>
      <c r="E12" s="273">
        <f>入力シート!F32</f>
        <v>1</v>
      </c>
      <c r="F12" s="199">
        <f>内１!K10</f>
        <v>0</v>
      </c>
      <c r="G12" s="231"/>
      <c r="H12" s="230">
        <f t="shared" si="1"/>
        <v>0</v>
      </c>
      <c r="I12" s="231"/>
      <c r="J12" s="230">
        <f t="shared" si="0"/>
        <v>0</v>
      </c>
      <c r="K12" s="275">
        <f t="shared" si="5"/>
        <v>0</v>
      </c>
      <c r="L12" s="628">
        <f t="shared" si="2"/>
        <v>0</v>
      </c>
      <c r="M12" s="629"/>
      <c r="N12" s="277">
        <f t="shared" si="3"/>
        <v>1</v>
      </c>
      <c r="O12" s="199">
        <f>F12-M12</f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入力シート!D33</f>
        <v>0</v>
      </c>
      <c r="B13" s="218">
        <f>入力シート!E33</f>
        <v>0</v>
      </c>
      <c r="C13" s="218">
        <f>入力シート!H33</f>
        <v>0</v>
      </c>
      <c r="D13" s="269">
        <f>内１!J11</f>
        <v>0</v>
      </c>
      <c r="E13" s="273">
        <f>入力シート!F33</f>
        <v>0</v>
      </c>
      <c r="F13" s="199">
        <f>内１!K11</f>
        <v>0</v>
      </c>
      <c r="G13" s="231"/>
      <c r="H13" s="230">
        <f t="shared" si="1"/>
        <v>0</v>
      </c>
      <c r="I13" s="231"/>
      <c r="J13" s="230">
        <f t="shared" si="0"/>
        <v>0</v>
      </c>
      <c r="K13" s="275">
        <f t="shared" si="5"/>
        <v>0</v>
      </c>
      <c r="L13" s="628">
        <f>J13+H13</f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入力シート!D34</f>
        <v>0</v>
      </c>
      <c r="B14" s="218">
        <f>入力シート!E34</f>
        <v>0</v>
      </c>
      <c r="C14" s="218">
        <f>入力シート!H34</f>
        <v>0</v>
      </c>
      <c r="D14" s="269">
        <f>内１!J12</f>
        <v>0</v>
      </c>
      <c r="E14" s="273">
        <f>入力シート!F34</f>
        <v>0</v>
      </c>
      <c r="F14" s="199">
        <f>内１!K12</f>
        <v>0</v>
      </c>
      <c r="G14" s="231"/>
      <c r="H14" s="230">
        <f t="shared" si="1"/>
        <v>0</v>
      </c>
      <c r="I14" s="231"/>
      <c r="J14" s="230">
        <f t="shared" si="0"/>
        <v>0</v>
      </c>
      <c r="K14" s="275">
        <f t="shared" si="5"/>
        <v>0</v>
      </c>
      <c r="L14" s="628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入力シート!D35</f>
        <v>0</v>
      </c>
      <c r="B15" s="218">
        <f>入力シート!E35</f>
        <v>0</v>
      </c>
      <c r="C15" s="218">
        <f>入力シート!H35</f>
        <v>0</v>
      </c>
      <c r="D15" s="269">
        <f>内１!J13</f>
        <v>0</v>
      </c>
      <c r="E15" s="273">
        <f>入力シート!F35</f>
        <v>0</v>
      </c>
      <c r="F15" s="199">
        <f>内１!K13</f>
        <v>0</v>
      </c>
      <c r="G15" s="231"/>
      <c r="H15" s="230">
        <f t="shared" si="1"/>
        <v>0</v>
      </c>
      <c r="I15" s="231"/>
      <c r="J15" s="230">
        <f t="shared" si="0"/>
        <v>0</v>
      </c>
      <c r="K15" s="275">
        <f t="shared" si="5"/>
        <v>0</v>
      </c>
      <c r="L15" s="628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入力シート!D36</f>
        <v>0</v>
      </c>
      <c r="B16" s="218">
        <f>入力シート!E36</f>
        <v>0</v>
      </c>
      <c r="C16" s="218">
        <f>入力シート!H36</f>
        <v>0</v>
      </c>
      <c r="D16" s="269">
        <f>内１!J14</f>
        <v>0</v>
      </c>
      <c r="E16" s="273">
        <f>入力シート!F36</f>
        <v>0</v>
      </c>
      <c r="F16" s="199">
        <f>内１!K14</f>
        <v>0</v>
      </c>
      <c r="G16" s="231"/>
      <c r="H16" s="230">
        <f t="shared" si="1"/>
        <v>0</v>
      </c>
      <c r="I16" s="231"/>
      <c r="J16" s="230">
        <f t="shared" si="0"/>
        <v>0</v>
      </c>
      <c r="K16" s="275">
        <f t="shared" si="5"/>
        <v>0</v>
      </c>
      <c r="L16" s="628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入力シート!D37</f>
        <v>0</v>
      </c>
      <c r="B17" s="218">
        <f>入力シート!E37</f>
        <v>0</v>
      </c>
      <c r="C17" s="218">
        <f>入力シート!H37</f>
        <v>0</v>
      </c>
      <c r="D17" s="269">
        <f>内１!J15</f>
        <v>0</v>
      </c>
      <c r="E17" s="273">
        <f>入力シート!F37</f>
        <v>0</v>
      </c>
      <c r="F17" s="199">
        <f>内１!K15</f>
        <v>0</v>
      </c>
      <c r="G17" s="231"/>
      <c r="H17" s="230">
        <f t="shared" si="1"/>
        <v>0</v>
      </c>
      <c r="I17" s="231"/>
      <c r="J17" s="230">
        <f t="shared" si="0"/>
        <v>0</v>
      </c>
      <c r="K17" s="275">
        <f t="shared" si="5"/>
        <v>0</v>
      </c>
      <c r="L17" s="628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入力シート!D38</f>
        <v>0</v>
      </c>
      <c r="B18" s="218">
        <f>入力シート!E38</f>
        <v>0</v>
      </c>
      <c r="C18" s="218">
        <f>入力シート!H38</f>
        <v>0</v>
      </c>
      <c r="D18" s="269">
        <f>内１!J16</f>
        <v>0</v>
      </c>
      <c r="E18" s="273">
        <f>入力シート!F38</f>
        <v>0</v>
      </c>
      <c r="F18" s="199">
        <f>内１!K16</f>
        <v>0</v>
      </c>
      <c r="G18" s="231"/>
      <c r="H18" s="230">
        <f t="shared" si="1"/>
        <v>0</v>
      </c>
      <c r="I18" s="231"/>
      <c r="J18" s="230">
        <f t="shared" si="0"/>
        <v>0</v>
      </c>
      <c r="K18" s="275">
        <f t="shared" si="5"/>
        <v>0</v>
      </c>
      <c r="L18" s="628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入力シート!D39</f>
        <v>0</v>
      </c>
      <c r="B19" s="218">
        <f>入力シート!E39</f>
        <v>0</v>
      </c>
      <c r="C19" s="218">
        <f>入力シート!H39</f>
        <v>0</v>
      </c>
      <c r="D19" s="269">
        <f>内１!J17</f>
        <v>0</v>
      </c>
      <c r="E19" s="273">
        <f>入力シート!F39</f>
        <v>0</v>
      </c>
      <c r="F19" s="199">
        <f>内１!K17</f>
        <v>0</v>
      </c>
      <c r="G19" s="231"/>
      <c r="H19" s="230">
        <f>ROUNDDOWN(G19*D19,0)</f>
        <v>0</v>
      </c>
      <c r="I19" s="231"/>
      <c r="J19" s="230">
        <f t="shared" si="0"/>
        <v>0</v>
      </c>
      <c r="K19" s="275">
        <f t="shared" si="5"/>
        <v>0</v>
      </c>
      <c r="L19" s="628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 t="str">
        <f>入力シート!D40</f>
        <v>法定福利費</v>
      </c>
      <c r="B20" s="218" t="str">
        <f>入力シート!E40</f>
        <v>下段(A)×(B)</v>
      </c>
      <c r="C20" s="218" t="str">
        <f>入力シート!H40</f>
        <v>式</v>
      </c>
      <c r="D20" s="269">
        <f>内１!J18</f>
        <v>0</v>
      </c>
      <c r="E20" s="273">
        <f>入力シート!F40</f>
        <v>1</v>
      </c>
      <c r="F20" s="199">
        <f>内１!K18</f>
        <v>0</v>
      </c>
      <c r="G20" s="231"/>
      <c r="H20" s="230"/>
      <c r="I20" s="231" t="str">
        <f>IF(ISERROR(R9/100),"",R9/100)</f>
        <v/>
      </c>
      <c r="J20" s="264" t="str">
        <f>IF(ISERROR(SUM(F20*I20)),"",SUM(F20*I20))</f>
        <v/>
      </c>
      <c r="K20" s="275"/>
      <c r="L20" s="628" t="str">
        <f>IF(ISERROR(J20+H20),"",J20+H20)</f>
        <v/>
      </c>
      <c r="M20" s="629"/>
      <c r="N20" s="277"/>
      <c r="O20" s="199" t="str">
        <f>IF(ISERROR(F20-L20),"",F20-L20)</f>
        <v/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 t="str">
        <f>入力シート!D41</f>
        <v>　労務費総額(A)</v>
      </c>
      <c r="B21" s="265">
        <f>入力シート!E41</f>
        <v>0</v>
      </c>
      <c r="C21" s="218">
        <f>入力シート!H41</f>
        <v>0</v>
      </c>
      <c r="D21" s="269">
        <f>内１!J19</f>
        <v>0</v>
      </c>
      <c r="E21" s="273">
        <f>入力シート!F41</f>
        <v>0</v>
      </c>
      <c r="F21" s="199">
        <f>内１!K19</f>
        <v>0</v>
      </c>
      <c r="G21" s="231"/>
      <c r="H21" s="232">
        <f t="shared" si="1"/>
        <v>0</v>
      </c>
      <c r="I21" s="231"/>
      <c r="J21" s="199">
        <f t="shared" si="0"/>
        <v>0</v>
      </c>
      <c r="K21" s="275">
        <f t="shared" si="5"/>
        <v>0</v>
      </c>
      <c r="L21" s="628">
        <f>J21+H21</f>
        <v>0</v>
      </c>
      <c r="M21" s="629"/>
      <c r="N21" s="277">
        <f t="shared" si="3"/>
        <v>0</v>
      </c>
      <c r="O21" s="199">
        <f>F21-L21</f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62" t="str">
        <f>入力シート!D42</f>
        <v>　社会保険料率(B)※</v>
      </c>
      <c r="B22" s="266">
        <f>入力シート!E42</f>
        <v>0</v>
      </c>
      <c r="C22" s="218">
        <f>入力シート!H42</f>
        <v>0</v>
      </c>
      <c r="D22" s="269">
        <f>内１!J20</f>
        <v>0</v>
      </c>
      <c r="E22" s="273">
        <f>入力シート!F42</f>
        <v>0</v>
      </c>
      <c r="F22" s="199">
        <f>内１!K20</f>
        <v>0</v>
      </c>
      <c r="G22" s="231"/>
      <c r="H22" s="232">
        <f>ROUNDDOWN(G22*D22,0)</f>
        <v>0</v>
      </c>
      <c r="I22" s="231"/>
      <c r="J22" s="199">
        <f t="shared" si="0"/>
        <v>0</v>
      </c>
      <c r="K22" s="275">
        <f t="shared" si="5"/>
        <v>0</v>
      </c>
      <c r="L22" s="628">
        <f>J22+H22</f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9">
        <f>入力シート!D43</f>
        <v>0</v>
      </c>
      <c r="B23" s="220">
        <f>入力シート!E43</f>
        <v>0</v>
      </c>
      <c r="C23" s="218">
        <f>入力シート!H43</f>
        <v>0</v>
      </c>
      <c r="D23" s="269">
        <f>内１!J21</f>
        <v>0</v>
      </c>
      <c r="E23" s="273">
        <f>入力シート!F43</f>
        <v>0</v>
      </c>
      <c r="F23" s="199">
        <f>内１!K21</f>
        <v>0</v>
      </c>
      <c r="G23" s="263"/>
      <c r="H23" s="232">
        <f t="shared" si="1"/>
        <v>0</v>
      </c>
      <c r="I23" s="263"/>
      <c r="J23" s="199">
        <f>ROUNDDOWN(D23*I23,0)</f>
        <v>0</v>
      </c>
      <c r="K23" s="275">
        <f t="shared" si="5"/>
        <v>0</v>
      </c>
      <c r="L23" s="630">
        <f>J23+H23</f>
        <v>0</v>
      </c>
      <c r="M23" s="631"/>
      <c r="N23" s="277">
        <f>E23-K23</f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209"/>
      <c r="L24" s="63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A5:A6"/>
    <mergeCell ref="B5:B6"/>
    <mergeCell ref="C5:C6"/>
    <mergeCell ref="D5:D6"/>
    <mergeCell ref="E5:F5"/>
    <mergeCell ref="N5:O5"/>
    <mergeCell ref="E1:I1"/>
    <mergeCell ref="B3:E3"/>
    <mergeCell ref="J3:K3"/>
    <mergeCell ref="G5:H5"/>
    <mergeCell ref="L7:M7"/>
    <mergeCell ref="L8:M8"/>
    <mergeCell ref="L9:M9"/>
    <mergeCell ref="L10:M10"/>
    <mergeCell ref="I5:J5"/>
    <mergeCell ref="K5:M5"/>
    <mergeCell ref="L21:M21"/>
    <mergeCell ref="L22:M22"/>
    <mergeCell ref="L23:M23"/>
    <mergeCell ref="L24:M24"/>
    <mergeCell ref="L3:O3"/>
    <mergeCell ref="L16:M16"/>
    <mergeCell ref="L17:M17"/>
    <mergeCell ref="L18:M18"/>
    <mergeCell ref="L19:M19"/>
    <mergeCell ref="L20:M20"/>
    <mergeCell ref="L11:M11"/>
    <mergeCell ref="L12:M12"/>
    <mergeCell ref="L13:M13"/>
    <mergeCell ref="L14:M14"/>
    <mergeCell ref="L15:M15"/>
    <mergeCell ref="L6:M6"/>
  </mergeCells>
  <phoneticPr fontId="3"/>
  <conditionalFormatting sqref="N7:N23 E7:E23 G7:G23 I7:I23 K7:K23">
    <cfRule type="cellIs" dxfId="30" priority="2" stopIfTrue="1" operator="equal">
      <formula>0</formula>
    </cfRule>
  </conditionalFormatting>
  <conditionalFormatting sqref="R9">
    <cfRule type="cellIs" dxfId="29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>&amp;CP.1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9" tint="0.59999389629810485"/>
  </sheetPr>
  <dimension ref="A1:AB58"/>
  <sheetViews>
    <sheetView workbookViewId="0">
      <selection activeCell="L7" sqref="L7:M7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197"/>
      <c r="F2" s="197"/>
      <c r="G2" s="197"/>
      <c r="H2" s="197"/>
      <c r="I2" s="197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入力シート!D50</f>
        <v>0</v>
      </c>
      <c r="B7" s="216">
        <f>入力シート!E50</f>
        <v>0</v>
      </c>
      <c r="C7" s="216">
        <f>入力シート!H50</f>
        <v>0</v>
      </c>
      <c r="D7" s="268">
        <f>内２!J5</f>
        <v>0</v>
      </c>
      <c r="E7" s="273">
        <f>入力シート!F50</f>
        <v>0</v>
      </c>
      <c r="F7" s="198">
        <f>内２!K5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入力シート!D51</f>
        <v>0</v>
      </c>
      <c r="B8" s="218">
        <f>入力シート!E51</f>
        <v>0</v>
      </c>
      <c r="C8" s="218">
        <f>入力シート!H51</f>
        <v>0</v>
      </c>
      <c r="D8" s="269">
        <f>内２!J6</f>
        <v>0</v>
      </c>
      <c r="E8" s="273">
        <f>入力シート!F51</f>
        <v>0</v>
      </c>
      <c r="F8" s="199">
        <f>内２!K6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入力シート!D52</f>
        <v>0</v>
      </c>
      <c r="B9" s="218">
        <f>入力シート!E52</f>
        <v>0</v>
      </c>
      <c r="C9" s="218">
        <f>入力シート!H52</f>
        <v>0</v>
      </c>
      <c r="D9" s="269">
        <f>内２!J7</f>
        <v>0</v>
      </c>
      <c r="E9" s="273">
        <f>入力シート!F52</f>
        <v>0</v>
      </c>
      <c r="F9" s="199">
        <f>内２!K7</f>
        <v>0</v>
      </c>
      <c r="G9" s="201"/>
      <c r="H9" s="199">
        <f t="shared" ref="H9:H23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入力シート!D53</f>
        <v>0</v>
      </c>
      <c r="B10" s="218">
        <f>入力シート!E53</f>
        <v>0</v>
      </c>
      <c r="C10" s="218">
        <f>入力シート!H53</f>
        <v>0</v>
      </c>
      <c r="D10" s="269">
        <f>内２!J8</f>
        <v>0</v>
      </c>
      <c r="E10" s="273">
        <f>入力シート!F53</f>
        <v>0</v>
      </c>
      <c r="F10" s="199">
        <f>内２!K8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入力シート!D54</f>
        <v>0</v>
      </c>
      <c r="B11" s="218">
        <f>入力シート!E54</f>
        <v>0</v>
      </c>
      <c r="C11" s="218">
        <f>入力シート!H54</f>
        <v>0</v>
      </c>
      <c r="D11" s="269">
        <f>内２!J9</f>
        <v>0</v>
      </c>
      <c r="E11" s="273">
        <f>入力シート!F54</f>
        <v>0</v>
      </c>
      <c r="F11" s="199">
        <f>内２!K9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入力シート!D55</f>
        <v>0</v>
      </c>
      <c r="B12" s="218">
        <f>入力シート!E55</f>
        <v>0</v>
      </c>
      <c r="C12" s="218">
        <f>入力シート!H55</f>
        <v>0</v>
      </c>
      <c r="D12" s="269">
        <f>内２!J10</f>
        <v>0</v>
      </c>
      <c r="E12" s="273">
        <f>入力シート!F55</f>
        <v>0</v>
      </c>
      <c r="F12" s="199">
        <f>内２!K10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入力シート!D56</f>
        <v>0</v>
      </c>
      <c r="B13" s="218">
        <f>入力シート!E56</f>
        <v>0</v>
      </c>
      <c r="C13" s="218">
        <f>入力シート!H56</f>
        <v>0</v>
      </c>
      <c r="D13" s="269">
        <f>内２!J11</f>
        <v>0</v>
      </c>
      <c r="E13" s="273">
        <f>入力シート!F56</f>
        <v>0</v>
      </c>
      <c r="F13" s="199">
        <f>内２!K11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入力シート!D57</f>
        <v>0</v>
      </c>
      <c r="B14" s="218">
        <f>入力シート!E57</f>
        <v>0</v>
      </c>
      <c r="C14" s="218">
        <f>入力シート!H57</f>
        <v>0</v>
      </c>
      <c r="D14" s="269">
        <f>内２!J12</f>
        <v>0</v>
      </c>
      <c r="E14" s="273">
        <f>入力シート!F57</f>
        <v>0</v>
      </c>
      <c r="F14" s="199">
        <f>内２!K12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入力シート!D58</f>
        <v>0</v>
      </c>
      <c r="B15" s="218">
        <f>入力シート!E58</f>
        <v>0</v>
      </c>
      <c r="C15" s="218">
        <f>入力シート!H58</f>
        <v>0</v>
      </c>
      <c r="D15" s="269">
        <f>内２!J13</f>
        <v>0</v>
      </c>
      <c r="E15" s="273">
        <f>入力シート!F58</f>
        <v>0</v>
      </c>
      <c r="F15" s="199">
        <f>内２!K13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 t="shared" si="5"/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入力シート!D59</f>
        <v>0</v>
      </c>
      <c r="B16" s="218">
        <f>入力シート!E59</f>
        <v>0</v>
      </c>
      <c r="C16" s="218">
        <f>入力シート!H59</f>
        <v>0</v>
      </c>
      <c r="D16" s="269">
        <f>内２!J14</f>
        <v>0</v>
      </c>
      <c r="E16" s="273">
        <f>入力シート!F59</f>
        <v>0</v>
      </c>
      <c r="F16" s="199">
        <f>内２!K14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入力シート!D60</f>
        <v>0</v>
      </c>
      <c r="B17" s="218">
        <f>入力シート!E60</f>
        <v>0</v>
      </c>
      <c r="C17" s="218">
        <f>入力シート!H60</f>
        <v>0</v>
      </c>
      <c r="D17" s="269">
        <f>内２!J15</f>
        <v>0</v>
      </c>
      <c r="E17" s="273">
        <f>入力シート!F60</f>
        <v>0</v>
      </c>
      <c r="F17" s="199">
        <f>内２!K15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入力シート!D61</f>
        <v>0</v>
      </c>
      <c r="B18" s="218">
        <f>入力シート!E61</f>
        <v>0</v>
      </c>
      <c r="C18" s="218">
        <f>入力シート!H61</f>
        <v>0</v>
      </c>
      <c r="D18" s="269">
        <f>内２!J16</f>
        <v>0</v>
      </c>
      <c r="E18" s="273">
        <f>入力シート!F61</f>
        <v>0</v>
      </c>
      <c r="F18" s="199">
        <f>内２!K16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入力シート!D62</f>
        <v>0</v>
      </c>
      <c r="B19" s="218">
        <f>入力シート!E62</f>
        <v>0</v>
      </c>
      <c r="C19" s="218">
        <f>入力シート!H62</f>
        <v>0</v>
      </c>
      <c r="D19" s="269">
        <f>内２!J17</f>
        <v>0</v>
      </c>
      <c r="E19" s="273">
        <f>入力シート!F62</f>
        <v>0</v>
      </c>
      <c r="F19" s="199">
        <f>内２!K17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入力シート!D63</f>
        <v>0</v>
      </c>
      <c r="B20" s="218">
        <f>入力シート!E63</f>
        <v>0</v>
      </c>
      <c r="C20" s="218">
        <f>入力シート!H63</f>
        <v>0</v>
      </c>
      <c r="D20" s="269">
        <f>内２!J18</f>
        <v>0</v>
      </c>
      <c r="E20" s="273">
        <f>入力シート!F63</f>
        <v>0</v>
      </c>
      <c r="F20" s="199">
        <f>内２!K18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入力シート!D64</f>
        <v>0</v>
      </c>
      <c r="B21" s="218">
        <f>入力シート!E64</f>
        <v>0</v>
      </c>
      <c r="C21" s="218">
        <f>入力シート!H64</f>
        <v>0</v>
      </c>
      <c r="D21" s="269">
        <f>内２!J19</f>
        <v>0</v>
      </c>
      <c r="E21" s="273">
        <f>入力シート!F64</f>
        <v>0</v>
      </c>
      <c r="F21" s="199">
        <f>内２!K19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入力シート!D65</f>
        <v>0</v>
      </c>
      <c r="B22" s="218">
        <f>入力シート!E65</f>
        <v>0</v>
      </c>
      <c r="C22" s="218">
        <f>入力シート!H65</f>
        <v>0</v>
      </c>
      <c r="D22" s="269">
        <f>内２!J20</f>
        <v>0</v>
      </c>
      <c r="E22" s="273">
        <f>入力シート!F65</f>
        <v>0</v>
      </c>
      <c r="F22" s="199">
        <f>内２!K20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入力シート!D66</f>
        <v>0</v>
      </c>
      <c r="B23" s="218">
        <f>入力シート!E66</f>
        <v>0</v>
      </c>
      <c r="C23" s="218">
        <f>入力シート!H66</f>
        <v>0</v>
      </c>
      <c r="D23" s="269">
        <f>内２!J21</f>
        <v>0</v>
      </c>
      <c r="E23" s="273">
        <f>入力シート!F66</f>
        <v>0</v>
      </c>
      <c r="F23" s="199">
        <f>内２!K21</f>
        <v>0</v>
      </c>
      <c r="G23" s="202"/>
      <c r="H23" s="199">
        <f t="shared" si="0"/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G5:H5"/>
    <mergeCell ref="I5:J5"/>
    <mergeCell ref="K5:M5"/>
    <mergeCell ref="N5:O5"/>
    <mergeCell ref="E1:I1"/>
    <mergeCell ref="B3:E3"/>
    <mergeCell ref="J3:K3"/>
    <mergeCell ref="L3:O3"/>
    <mergeCell ref="A5:A6"/>
    <mergeCell ref="B5:B6"/>
    <mergeCell ref="C5:C6"/>
    <mergeCell ref="D5:D6"/>
    <mergeCell ref="E5:F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E7:E23 G7:G23 I7:I23 K7:K23">
    <cfRule type="cellIs" dxfId="28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>&amp;CP.2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197"/>
      <c r="F2" s="197"/>
      <c r="G2" s="197"/>
      <c r="H2" s="197"/>
      <c r="I2" s="197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入力シート!D67</f>
        <v>0</v>
      </c>
      <c r="B7" s="216">
        <f>入力シート!E67</f>
        <v>0</v>
      </c>
      <c r="C7" s="216">
        <f>入力シート!H67</f>
        <v>0</v>
      </c>
      <c r="D7" s="268">
        <f>内３!J5</f>
        <v>0</v>
      </c>
      <c r="E7" s="273">
        <f>入力シート!F67</f>
        <v>0</v>
      </c>
      <c r="F7" s="198">
        <f>内３!K5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入力シート!D68</f>
        <v>0</v>
      </c>
      <c r="B8" s="218">
        <f>入力シート!E68</f>
        <v>0</v>
      </c>
      <c r="C8" s="218">
        <f>入力シート!H68</f>
        <v>0</v>
      </c>
      <c r="D8" s="269">
        <f>内３!J6</f>
        <v>0</v>
      </c>
      <c r="E8" s="273">
        <f>入力シート!F68</f>
        <v>0</v>
      </c>
      <c r="F8" s="199">
        <f>内３!K6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入力シート!D69</f>
        <v>0</v>
      </c>
      <c r="B9" s="218">
        <f>入力シート!E69</f>
        <v>0</v>
      </c>
      <c r="C9" s="218">
        <f>入力シート!H69</f>
        <v>0</v>
      </c>
      <c r="D9" s="269">
        <f>内３!J7</f>
        <v>0</v>
      </c>
      <c r="E9" s="273">
        <f>入力シート!F69</f>
        <v>0</v>
      </c>
      <c r="F9" s="199">
        <f>内３!K7</f>
        <v>0</v>
      </c>
      <c r="G9" s="201"/>
      <c r="H9" s="199">
        <f t="shared" ref="H9:H23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入力シート!D70</f>
        <v>0</v>
      </c>
      <c r="B10" s="218">
        <f>入力シート!E70</f>
        <v>0</v>
      </c>
      <c r="C10" s="218">
        <f>入力シート!H70</f>
        <v>0</v>
      </c>
      <c r="D10" s="269">
        <f>内３!J8</f>
        <v>0</v>
      </c>
      <c r="E10" s="273">
        <f>入力シート!F70</f>
        <v>0</v>
      </c>
      <c r="F10" s="199">
        <f>内３!K8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入力シート!D71</f>
        <v>0</v>
      </c>
      <c r="B11" s="218">
        <f>入力シート!E71</f>
        <v>0</v>
      </c>
      <c r="C11" s="218">
        <f>入力シート!H71</f>
        <v>0</v>
      </c>
      <c r="D11" s="269">
        <f>内３!J9</f>
        <v>0</v>
      </c>
      <c r="E11" s="273">
        <f>入力シート!F71</f>
        <v>0</v>
      </c>
      <c r="F11" s="199">
        <f>内３!K9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入力シート!D72</f>
        <v>0</v>
      </c>
      <c r="B12" s="218">
        <f>入力シート!E72</f>
        <v>0</v>
      </c>
      <c r="C12" s="218">
        <f>入力シート!H72</f>
        <v>0</v>
      </c>
      <c r="D12" s="269">
        <f>内３!J10</f>
        <v>0</v>
      </c>
      <c r="E12" s="273">
        <f>入力シート!F72</f>
        <v>0</v>
      </c>
      <c r="F12" s="199">
        <f>内３!K10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入力シート!D73</f>
        <v>0</v>
      </c>
      <c r="B13" s="218">
        <f>入力シート!E73</f>
        <v>0</v>
      </c>
      <c r="C13" s="218">
        <f>入力シート!H73</f>
        <v>0</v>
      </c>
      <c r="D13" s="269">
        <f>内３!J11</f>
        <v>0</v>
      </c>
      <c r="E13" s="273">
        <f>入力シート!F73</f>
        <v>0</v>
      </c>
      <c r="F13" s="199">
        <f>内３!K11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入力シート!D74</f>
        <v>0</v>
      </c>
      <c r="B14" s="218">
        <f>入力シート!E74</f>
        <v>0</v>
      </c>
      <c r="C14" s="218">
        <f>入力シート!H74</f>
        <v>0</v>
      </c>
      <c r="D14" s="269">
        <f>内３!J12</f>
        <v>0</v>
      </c>
      <c r="E14" s="273">
        <f>入力シート!F74</f>
        <v>0</v>
      </c>
      <c r="F14" s="199">
        <f>内３!K12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入力シート!D75</f>
        <v>0</v>
      </c>
      <c r="B15" s="218">
        <f>入力シート!E75</f>
        <v>0</v>
      </c>
      <c r="C15" s="218">
        <f>入力シート!H75</f>
        <v>0</v>
      </c>
      <c r="D15" s="269">
        <f>内３!J13</f>
        <v>0</v>
      </c>
      <c r="E15" s="273">
        <f>入力シート!F75</f>
        <v>0</v>
      </c>
      <c r="F15" s="199">
        <f>内３!K13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 t="shared" si="5"/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入力シート!D76</f>
        <v>0</v>
      </c>
      <c r="B16" s="218">
        <f>入力シート!E76</f>
        <v>0</v>
      </c>
      <c r="C16" s="218">
        <f>入力シート!H76</f>
        <v>0</v>
      </c>
      <c r="D16" s="269">
        <f>内３!J14</f>
        <v>0</v>
      </c>
      <c r="E16" s="273">
        <f>入力シート!F76</f>
        <v>0</v>
      </c>
      <c r="F16" s="199">
        <f>内３!K14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入力シート!D77</f>
        <v>0</v>
      </c>
      <c r="B17" s="218">
        <f>入力シート!E77</f>
        <v>0</v>
      </c>
      <c r="C17" s="218">
        <f>入力シート!H77</f>
        <v>0</v>
      </c>
      <c r="D17" s="269">
        <f>内３!J15</f>
        <v>0</v>
      </c>
      <c r="E17" s="273">
        <f>入力シート!F77</f>
        <v>0</v>
      </c>
      <c r="F17" s="199">
        <f>内３!K15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入力シート!D78</f>
        <v>0</v>
      </c>
      <c r="B18" s="218">
        <f>入力シート!E78</f>
        <v>0</v>
      </c>
      <c r="C18" s="218">
        <f>入力シート!H78</f>
        <v>0</v>
      </c>
      <c r="D18" s="269">
        <f>内３!J16</f>
        <v>0</v>
      </c>
      <c r="E18" s="273">
        <f>入力シート!F78</f>
        <v>0</v>
      </c>
      <c r="F18" s="199">
        <f>内３!K16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入力シート!D79</f>
        <v>0</v>
      </c>
      <c r="B19" s="218">
        <f>入力シート!E79</f>
        <v>0</v>
      </c>
      <c r="C19" s="218">
        <f>入力シート!H79</f>
        <v>0</v>
      </c>
      <c r="D19" s="269">
        <f>内３!J17</f>
        <v>0</v>
      </c>
      <c r="E19" s="273">
        <f>入力シート!F79</f>
        <v>0</v>
      </c>
      <c r="F19" s="199">
        <f>内３!K17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入力シート!D80</f>
        <v>0</v>
      </c>
      <c r="B20" s="218">
        <f>入力シート!E80</f>
        <v>0</v>
      </c>
      <c r="C20" s="218">
        <f>入力シート!H80</f>
        <v>0</v>
      </c>
      <c r="D20" s="269">
        <f>内３!J18</f>
        <v>0</v>
      </c>
      <c r="E20" s="273">
        <f>入力シート!F80</f>
        <v>0</v>
      </c>
      <c r="F20" s="199">
        <f>内３!K18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入力シート!D81</f>
        <v>0</v>
      </c>
      <c r="B21" s="218">
        <f>入力シート!E81</f>
        <v>0</v>
      </c>
      <c r="C21" s="218">
        <f>入力シート!H81</f>
        <v>0</v>
      </c>
      <c r="D21" s="269">
        <f>内３!J19</f>
        <v>0</v>
      </c>
      <c r="E21" s="273">
        <f>入力シート!F81</f>
        <v>0</v>
      </c>
      <c r="F21" s="199">
        <f>内３!K19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入力シート!D82</f>
        <v>0</v>
      </c>
      <c r="B22" s="218">
        <f>入力シート!E82</f>
        <v>0</v>
      </c>
      <c r="C22" s="218">
        <f>入力シート!H82</f>
        <v>0</v>
      </c>
      <c r="D22" s="269">
        <f>内３!J20</f>
        <v>0</v>
      </c>
      <c r="E22" s="273">
        <f>入力シート!F82</f>
        <v>0</v>
      </c>
      <c r="F22" s="199">
        <f>内３!K20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入力シート!D83</f>
        <v>0</v>
      </c>
      <c r="B23" s="218">
        <f>入力シート!E83</f>
        <v>0</v>
      </c>
      <c r="C23" s="218">
        <f>入力シート!H83</f>
        <v>0</v>
      </c>
      <c r="D23" s="269">
        <f>内３!J21</f>
        <v>0</v>
      </c>
      <c r="E23" s="273">
        <f>入力シート!F83</f>
        <v>0</v>
      </c>
      <c r="F23" s="199">
        <f>内３!K21</f>
        <v>0</v>
      </c>
      <c r="G23" s="202"/>
      <c r="H23" s="199">
        <f t="shared" si="0"/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G5:H5"/>
    <mergeCell ref="I5:J5"/>
    <mergeCell ref="K5:M5"/>
    <mergeCell ref="N5:O5"/>
    <mergeCell ref="E1:I1"/>
    <mergeCell ref="B3:E3"/>
    <mergeCell ref="J3:K3"/>
    <mergeCell ref="L3:O3"/>
    <mergeCell ref="A5:A6"/>
    <mergeCell ref="B5:B6"/>
    <mergeCell ref="C5:C6"/>
    <mergeCell ref="D5:D6"/>
    <mergeCell ref="E5:F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27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>&amp;CP.3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197"/>
      <c r="F2" s="197"/>
      <c r="G2" s="197"/>
      <c r="H2" s="197"/>
      <c r="I2" s="197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入力シート!D84</f>
        <v>0</v>
      </c>
      <c r="B7" s="216">
        <f>入力シート!E84</f>
        <v>0</v>
      </c>
      <c r="C7" s="216">
        <f>入力シート!H84</f>
        <v>0</v>
      </c>
      <c r="D7" s="268">
        <f>内４!J5</f>
        <v>0</v>
      </c>
      <c r="E7" s="273">
        <f>入力シート!F84</f>
        <v>0</v>
      </c>
      <c r="F7" s="198">
        <f>内４!K5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入力シート!D85</f>
        <v>0</v>
      </c>
      <c r="B8" s="218">
        <f>入力シート!E85</f>
        <v>0</v>
      </c>
      <c r="C8" s="218">
        <f>入力シート!H85</f>
        <v>0</v>
      </c>
      <c r="D8" s="269">
        <f>内４!J6</f>
        <v>0</v>
      </c>
      <c r="E8" s="273">
        <f>入力シート!F85</f>
        <v>0</v>
      </c>
      <c r="F8" s="199">
        <f>内４!K6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入力シート!D86</f>
        <v>0</v>
      </c>
      <c r="B9" s="218">
        <f>入力シート!E86</f>
        <v>0</v>
      </c>
      <c r="C9" s="218">
        <f>入力シート!H86</f>
        <v>0</v>
      </c>
      <c r="D9" s="269">
        <f>内４!J7</f>
        <v>0</v>
      </c>
      <c r="E9" s="273">
        <f>入力シート!F86</f>
        <v>0</v>
      </c>
      <c r="F9" s="199">
        <f>内４!K7</f>
        <v>0</v>
      </c>
      <c r="G9" s="201"/>
      <c r="H9" s="199">
        <f t="shared" ref="H9:H23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入力シート!D87</f>
        <v>0</v>
      </c>
      <c r="B10" s="218">
        <f>入力シート!E87</f>
        <v>0</v>
      </c>
      <c r="C10" s="218">
        <f>入力シート!H87</f>
        <v>0</v>
      </c>
      <c r="D10" s="269">
        <f>内４!J8</f>
        <v>0</v>
      </c>
      <c r="E10" s="273">
        <f>入力シート!F87</f>
        <v>0</v>
      </c>
      <c r="F10" s="199">
        <f>内４!K8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入力シート!D88</f>
        <v>0</v>
      </c>
      <c r="B11" s="218">
        <f>入力シート!E88</f>
        <v>0</v>
      </c>
      <c r="C11" s="218">
        <f>入力シート!H88</f>
        <v>0</v>
      </c>
      <c r="D11" s="269">
        <f>内４!J9</f>
        <v>0</v>
      </c>
      <c r="E11" s="273">
        <f>入力シート!F88</f>
        <v>0</v>
      </c>
      <c r="F11" s="199">
        <f>内４!K9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入力シート!D89</f>
        <v>0</v>
      </c>
      <c r="B12" s="218">
        <f>入力シート!E89</f>
        <v>0</v>
      </c>
      <c r="C12" s="218">
        <f>入力シート!H89</f>
        <v>0</v>
      </c>
      <c r="D12" s="269">
        <f>内４!J10</f>
        <v>0</v>
      </c>
      <c r="E12" s="273">
        <f>入力シート!F89</f>
        <v>0</v>
      </c>
      <c r="F12" s="199">
        <f>内４!K10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入力シート!D90</f>
        <v>0</v>
      </c>
      <c r="B13" s="218">
        <f>入力シート!E90</f>
        <v>0</v>
      </c>
      <c r="C13" s="218">
        <f>入力シート!H90</f>
        <v>0</v>
      </c>
      <c r="D13" s="269">
        <f>内４!J11</f>
        <v>0</v>
      </c>
      <c r="E13" s="273">
        <f>入力シート!F90</f>
        <v>0</v>
      </c>
      <c r="F13" s="199">
        <f>内４!K11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入力シート!D91</f>
        <v>0</v>
      </c>
      <c r="B14" s="218">
        <f>入力シート!E91</f>
        <v>0</v>
      </c>
      <c r="C14" s="218">
        <f>入力シート!H91</f>
        <v>0</v>
      </c>
      <c r="D14" s="269">
        <f>内４!J12</f>
        <v>0</v>
      </c>
      <c r="E14" s="273">
        <f>入力シート!F91</f>
        <v>0</v>
      </c>
      <c r="F14" s="199">
        <f>内４!K12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入力シート!D92</f>
        <v>0</v>
      </c>
      <c r="B15" s="218">
        <f>入力シート!E92</f>
        <v>0</v>
      </c>
      <c r="C15" s="218">
        <f>入力シート!H92</f>
        <v>0</v>
      </c>
      <c r="D15" s="269">
        <f>内４!J13</f>
        <v>0</v>
      </c>
      <c r="E15" s="273">
        <f>入力シート!F92</f>
        <v>0</v>
      </c>
      <c r="F15" s="199">
        <f>内４!K13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 t="shared" si="5"/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入力シート!D93</f>
        <v>0</v>
      </c>
      <c r="B16" s="218">
        <f>入力シート!E93</f>
        <v>0</v>
      </c>
      <c r="C16" s="218">
        <f>入力シート!H93</f>
        <v>0</v>
      </c>
      <c r="D16" s="269">
        <f>内４!J14</f>
        <v>0</v>
      </c>
      <c r="E16" s="273">
        <f>入力シート!F93</f>
        <v>0</v>
      </c>
      <c r="F16" s="199">
        <f>内４!K14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入力シート!D94</f>
        <v>0</v>
      </c>
      <c r="B17" s="218">
        <f>入力シート!E94</f>
        <v>0</v>
      </c>
      <c r="C17" s="218">
        <f>入力シート!H94</f>
        <v>0</v>
      </c>
      <c r="D17" s="269">
        <f>内４!J15</f>
        <v>0</v>
      </c>
      <c r="E17" s="273">
        <f>入力シート!F94</f>
        <v>0</v>
      </c>
      <c r="F17" s="199">
        <f>内４!K15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入力シート!D95</f>
        <v>0</v>
      </c>
      <c r="B18" s="218">
        <f>入力シート!E95</f>
        <v>0</v>
      </c>
      <c r="C18" s="218">
        <f>入力シート!H95</f>
        <v>0</v>
      </c>
      <c r="D18" s="269">
        <f>内４!J16</f>
        <v>0</v>
      </c>
      <c r="E18" s="273">
        <f>入力シート!F95</f>
        <v>0</v>
      </c>
      <c r="F18" s="199">
        <f>内４!K16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入力シート!D96</f>
        <v>0</v>
      </c>
      <c r="B19" s="218">
        <f>入力シート!E96</f>
        <v>0</v>
      </c>
      <c r="C19" s="218">
        <f>入力シート!H96</f>
        <v>0</v>
      </c>
      <c r="D19" s="269">
        <f>内４!J17</f>
        <v>0</v>
      </c>
      <c r="E19" s="273">
        <f>入力シート!F96</f>
        <v>0</v>
      </c>
      <c r="F19" s="199">
        <f>内４!K17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入力シート!D97</f>
        <v>0</v>
      </c>
      <c r="B20" s="218">
        <f>入力シート!E97</f>
        <v>0</v>
      </c>
      <c r="C20" s="218">
        <f>入力シート!H97</f>
        <v>0</v>
      </c>
      <c r="D20" s="269">
        <f>内４!J18</f>
        <v>0</v>
      </c>
      <c r="E20" s="273">
        <f>入力シート!F97</f>
        <v>0</v>
      </c>
      <c r="F20" s="199">
        <f>内４!K18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入力シート!D98</f>
        <v>0</v>
      </c>
      <c r="B21" s="218">
        <f>入力シート!E98</f>
        <v>0</v>
      </c>
      <c r="C21" s="218">
        <f>入力シート!H98</f>
        <v>0</v>
      </c>
      <c r="D21" s="269">
        <f>内４!J19</f>
        <v>0</v>
      </c>
      <c r="E21" s="273">
        <f>入力シート!F98</f>
        <v>0</v>
      </c>
      <c r="F21" s="199">
        <f>内４!K19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入力シート!D99</f>
        <v>0</v>
      </c>
      <c r="B22" s="218">
        <f>入力シート!E99</f>
        <v>0</v>
      </c>
      <c r="C22" s="218">
        <f>入力シート!H99</f>
        <v>0</v>
      </c>
      <c r="D22" s="269">
        <f>内４!J20</f>
        <v>0</v>
      </c>
      <c r="E22" s="273">
        <f>入力シート!F99</f>
        <v>0</v>
      </c>
      <c r="F22" s="199">
        <f>内４!K20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入力シート!D100</f>
        <v>0</v>
      </c>
      <c r="B23" s="218">
        <f>入力シート!E100</f>
        <v>0</v>
      </c>
      <c r="C23" s="218">
        <f>入力シート!H100</f>
        <v>0</v>
      </c>
      <c r="D23" s="269">
        <f>内４!J21</f>
        <v>0</v>
      </c>
      <c r="E23" s="273">
        <f>入力シート!F100</f>
        <v>0</v>
      </c>
      <c r="F23" s="199">
        <f>内４!K21</f>
        <v>0</v>
      </c>
      <c r="G23" s="202"/>
      <c r="H23" s="199">
        <f t="shared" si="0"/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G5:H5"/>
    <mergeCell ref="I5:J5"/>
    <mergeCell ref="K5:M5"/>
    <mergeCell ref="N5:O5"/>
    <mergeCell ref="E1:I1"/>
    <mergeCell ref="B3:E3"/>
    <mergeCell ref="J3:K3"/>
    <mergeCell ref="L3:O3"/>
    <mergeCell ref="A5:A6"/>
    <mergeCell ref="B5:B6"/>
    <mergeCell ref="C5:C6"/>
    <mergeCell ref="D5:D6"/>
    <mergeCell ref="E5:F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26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&amp;CP.4
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197"/>
      <c r="F2" s="197"/>
      <c r="G2" s="197"/>
      <c r="H2" s="197"/>
      <c r="I2" s="197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入力シート!D101</f>
        <v>0</v>
      </c>
      <c r="B7" s="216">
        <f>入力シート!E101</f>
        <v>0</v>
      </c>
      <c r="C7" s="216">
        <f>入力シート!H101</f>
        <v>0</v>
      </c>
      <c r="D7" s="268">
        <f>内５!J5</f>
        <v>0</v>
      </c>
      <c r="E7" s="273">
        <f>入力シート!F101</f>
        <v>0</v>
      </c>
      <c r="F7" s="198">
        <f>内５!K5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入力シート!D102</f>
        <v>0</v>
      </c>
      <c r="B8" s="218">
        <f>入力シート!E102</f>
        <v>0</v>
      </c>
      <c r="C8" s="218">
        <f>入力シート!H102</f>
        <v>0</v>
      </c>
      <c r="D8" s="269">
        <f>内５!J6</f>
        <v>0</v>
      </c>
      <c r="E8" s="273">
        <f>入力シート!F102</f>
        <v>0</v>
      </c>
      <c r="F8" s="199">
        <f>内５!K6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入力シート!D103</f>
        <v>0</v>
      </c>
      <c r="B9" s="218">
        <f>入力シート!E103</f>
        <v>0</v>
      </c>
      <c r="C9" s="218">
        <f>入力シート!H103</f>
        <v>0</v>
      </c>
      <c r="D9" s="269">
        <f>内５!J7</f>
        <v>0</v>
      </c>
      <c r="E9" s="273">
        <f>入力シート!F103</f>
        <v>0</v>
      </c>
      <c r="F9" s="199">
        <f>内５!K7</f>
        <v>0</v>
      </c>
      <c r="G9" s="201"/>
      <c r="H9" s="199">
        <f t="shared" ref="H9:H23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入力シート!D104</f>
        <v>0</v>
      </c>
      <c r="B10" s="218">
        <f>入力シート!E104</f>
        <v>0</v>
      </c>
      <c r="C10" s="218">
        <f>入力シート!H104</f>
        <v>0</v>
      </c>
      <c r="D10" s="269">
        <f>内５!J8</f>
        <v>0</v>
      </c>
      <c r="E10" s="273">
        <f>入力シート!F104</f>
        <v>0</v>
      </c>
      <c r="F10" s="199">
        <f>内５!K8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入力シート!D105</f>
        <v>0</v>
      </c>
      <c r="B11" s="218">
        <f>入力シート!E105</f>
        <v>0</v>
      </c>
      <c r="C11" s="218">
        <f>入力シート!H105</f>
        <v>0</v>
      </c>
      <c r="D11" s="269">
        <f>内５!J9</f>
        <v>0</v>
      </c>
      <c r="E11" s="273">
        <f>入力シート!F105</f>
        <v>0</v>
      </c>
      <c r="F11" s="199">
        <f>内５!K9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入力シート!D106</f>
        <v>0</v>
      </c>
      <c r="B12" s="218">
        <f>入力シート!E106</f>
        <v>0</v>
      </c>
      <c r="C12" s="218">
        <f>入力シート!H106</f>
        <v>0</v>
      </c>
      <c r="D12" s="269">
        <f>内５!J10</f>
        <v>0</v>
      </c>
      <c r="E12" s="273">
        <f>入力シート!F106</f>
        <v>0</v>
      </c>
      <c r="F12" s="199">
        <f>内５!K10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入力シート!D107</f>
        <v>0</v>
      </c>
      <c r="B13" s="218">
        <f>入力シート!E107</f>
        <v>0</v>
      </c>
      <c r="C13" s="218">
        <f>入力シート!H107</f>
        <v>0</v>
      </c>
      <c r="D13" s="269">
        <f>内５!J11</f>
        <v>0</v>
      </c>
      <c r="E13" s="273">
        <f>入力シート!F107</f>
        <v>0</v>
      </c>
      <c r="F13" s="199">
        <f>内５!K11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入力シート!D108</f>
        <v>0</v>
      </c>
      <c r="B14" s="218">
        <f>入力シート!E108</f>
        <v>0</v>
      </c>
      <c r="C14" s="218">
        <f>入力シート!H108</f>
        <v>0</v>
      </c>
      <c r="D14" s="269">
        <f>内５!J12</f>
        <v>0</v>
      </c>
      <c r="E14" s="273">
        <f>入力シート!F108</f>
        <v>0</v>
      </c>
      <c r="F14" s="199">
        <f>内５!K12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入力シート!D109</f>
        <v>0</v>
      </c>
      <c r="B15" s="218">
        <f>入力シート!E109</f>
        <v>0</v>
      </c>
      <c r="C15" s="218">
        <f>入力シート!H109</f>
        <v>0</v>
      </c>
      <c r="D15" s="269">
        <f>内５!J13</f>
        <v>0</v>
      </c>
      <c r="E15" s="273">
        <f>入力シート!F109</f>
        <v>0</v>
      </c>
      <c r="F15" s="199">
        <f>内５!K13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 t="shared" si="5"/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入力シート!D110</f>
        <v>0</v>
      </c>
      <c r="B16" s="218">
        <f>入力シート!E110</f>
        <v>0</v>
      </c>
      <c r="C16" s="218">
        <f>入力シート!H110</f>
        <v>0</v>
      </c>
      <c r="D16" s="269">
        <f>内５!J14</f>
        <v>0</v>
      </c>
      <c r="E16" s="273">
        <f>入力シート!F110</f>
        <v>0</v>
      </c>
      <c r="F16" s="199">
        <f>内５!K14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入力シート!D111</f>
        <v>0</v>
      </c>
      <c r="B17" s="218">
        <f>入力シート!E111</f>
        <v>0</v>
      </c>
      <c r="C17" s="218">
        <f>入力シート!H111</f>
        <v>0</v>
      </c>
      <c r="D17" s="269">
        <f>内５!J15</f>
        <v>0</v>
      </c>
      <c r="E17" s="273">
        <f>入力シート!F111</f>
        <v>0</v>
      </c>
      <c r="F17" s="199">
        <f>内５!K15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入力シート!D112</f>
        <v>0</v>
      </c>
      <c r="B18" s="218">
        <f>入力シート!E112</f>
        <v>0</v>
      </c>
      <c r="C18" s="218">
        <f>入力シート!H112</f>
        <v>0</v>
      </c>
      <c r="D18" s="269">
        <f>内５!J16</f>
        <v>0</v>
      </c>
      <c r="E18" s="273">
        <f>入力シート!F112</f>
        <v>0</v>
      </c>
      <c r="F18" s="199">
        <f>内５!K16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入力シート!D113</f>
        <v>0</v>
      </c>
      <c r="B19" s="218">
        <f>入力シート!E113</f>
        <v>0</v>
      </c>
      <c r="C19" s="218">
        <f>入力シート!H113</f>
        <v>0</v>
      </c>
      <c r="D19" s="269">
        <f>内５!J17</f>
        <v>0</v>
      </c>
      <c r="E19" s="273">
        <f>入力シート!F113</f>
        <v>0</v>
      </c>
      <c r="F19" s="199">
        <f>内５!K17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入力シート!D114</f>
        <v>0</v>
      </c>
      <c r="B20" s="218">
        <f>入力シート!E114</f>
        <v>0</v>
      </c>
      <c r="C20" s="218">
        <f>入力シート!H114</f>
        <v>0</v>
      </c>
      <c r="D20" s="269">
        <f>内５!J18</f>
        <v>0</v>
      </c>
      <c r="E20" s="273">
        <f>入力シート!F114</f>
        <v>0</v>
      </c>
      <c r="F20" s="199">
        <f>内５!K18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入力シート!D115</f>
        <v>0</v>
      </c>
      <c r="B21" s="218">
        <f>入力シート!E115</f>
        <v>0</v>
      </c>
      <c r="C21" s="218">
        <f>入力シート!H115</f>
        <v>0</v>
      </c>
      <c r="D21" s="269">
        <f>内５!J19</f>
        <v>0</v>
      </c>
      <c r="E21" s="273">
        <f>入力シート!F115</f>
        <v>0</v>
      </c>
      <c r="F21" s="199">
        <f>内５!K19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入力シート!D116</f>
        <v>0</v>
      </c>
      <c r="B22" s="218">
        <f>入力シート!E116</f>
        <v>0</v>
      </c>
      <c r="C22" s="218">
        <f>入力シート!H116</f>
        <v>0</v>
      </c>
      <c r="D22" s="269">
        <f>内５!J20</f>
        <v>0</v>
      </c>
      <c r="E22" s="273">
        <f>入力シート!F116</f>
        <v>0</v>
      </c>
      <c r="F22" s="199">
        <f>内５!K20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入力シート!D117</f>
        <v>0</v>
      </c>
      <c r="B23" s="218">
        <f>入力シート!E117</f>
        <v>0</v>
      </c>
      <c r="C23" s="218">
        <f>入力シート!H117</f>
        <v>0</v>
      </c>
      <c r="D23" s="269">
        <f>内５!J21</f>
        <v>0</v>
      </c>
      <c r="E23" s="273">
        <f>入力シート!F117</f>
        <v>0</v>
      </c>
      <c r="F23" s="199">
        <f>内５!K21</f>
        <v>0</v>
      </c>
      <c r="G23" s="202"/>
      <c r="H23" s="199">
        <f t="shared" si="0"/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G5:H5"/>
    <mergeCell ref="I5:J5"/>
    <mergeCell ref="K5:M5"/>
    <mergeCell ref="N5:O5"/>
    <mergeCell ref="E1:I1"/>
    <mergeCell ref="B3:E3"/>
    <mergeCell ref="J3:K3"/>
    <mergeCell ref="L3:O3"/>
    <mergeCell ref="A5:A6"/>
    <mergeCell ref="B5:B6"/>
    <mergeCell ref="C5:C6"/>
    <mergeCell ref="D5:D6"/>
    <mergeCell ref="E5:F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25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&amp;CP.5
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197"/>
      <c r="F2" s="197"/>
      <c r="G2" s="197"/>
      <c r="H2" s="197"/>
      <c r="I2" s="197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入力シート!D118</f>
        <v>0</v>
      </c>
      <c r="B7" s="216">
        <f>入力シート!E118</f>
        <v>0</v>
      </c>
      <c r="C7" s="216">
        <f>入力シート!H118</f>
        <v>0</v>
      </c>
      <c r="D7" s="268">
        <f>内６!J5</f>
        <v>0</v>
      </c>
      <c r="E7" s="273">
        <f>入力シート!F118</f>
        <v>0</v>
      </c>
      <c r="F7" s="198">
        <f>内６!K5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入力シート!D119</f>
        <v>0</v>
      </c>
      <c r="B8" s="218">
        <f>入力シート!E119</f>
        <v>0</v>
      </c>
      <c r="C8" s="218">
        <f>入力シート!H119</f>
        <v>0</v>
      </c>
      <c r="D8" s="269">
        <f>内６!J6</f>
        <v>0</v>
      </c>
      <c r="E8" s="273">
        <f>入力シート!F119</f>
        <v>0</v>
      </c>
      <c r="F8" s="199">
        <f>内６!K6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入力シート!D120</f>
        <v>0</v>
      </c>
      <c r="B9" s="218">
        <f>入力シート!E120</f>
        <v>0</v>
      </c>
      <c r="C9" s="218">
        <f>入力シート!H120</f>
        <v>0</v>
      </c>
      <c r="D9" s="269">
        <f>内６!J7</f>
        <v>0</v>
      </c>
      <c r="E9" s="273">
        <f>入力シート!F120</f>
        <v>0</v>
      </c>
      <c r="F9" s="199">
        <f>内６!K7</f>
        <v>0</v>
      </c>
      <c r="G9" s="201"/>
      <c r="H9" s="199">
        <f t="shared" ref="H9:H23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入力シート!D121</f>
        <v>0</v>
      </c>
      <c r="B10" s="218">
        <f>入力シート!E121</f>
        <v>0</v>
      </c>
      <c r="C10" s="218">
        <f>入力シート!H121</f>
        <v>0</v>
      </c>
      <c r="D10" s="269">
        <f>内６!J8</f>
        <v>0</v>
      </c>
      <c r="E10" s="273">
        <f>入力シート!F121</f>
        <v>0</v>
      </c>
      <c r="F10" s="199">
        <f>内６!K8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入力シート!D122</f>
        <v>0</v>
      </c>
      <c r="B11" s="218">
        <f>入力シート!E122</f>
        <v>0</v>
      </c>
      <c r="C11" s="218">
        <f>入力シート!H122</f>
        <v>0</v>
      </c>
      <c r="D11" s="269">
        <f>内６!J9</f>
        <v>0</v>
      </c>
      <c r="E11" s="273">
        <f>入力シート!F122</f>
        <v>0</v>
      </c>
      <c r="F11" s="199">
        <f>内６!K9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入力シート!D123</f>
        <v>0</v>
      </c>
      <c r="B12" s="218">
        <f>入力シート!E123</f>
        <v>0</v>
      </c>
      <c r="C12" s="218">
        <f>入力シート!H123</f>
        <v>0</v>
      </c>
      <c r="D12" s="269">
        <f>内６!J10</f>
        <v>0</v>
      </c>
      <c r="E12" s="273">
        <f>入力シート!F123</f>
        <v>0</v>
      </c>
      <c r="F12" s="199">
        <f>内６!K10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入力シート!D124</f>
        <v>0</v>
      </c>
      <c r="B13" s="218">
        <f>入力シート!E124</f>
        <v>0</v>
      </c>
      <c r="C13" s="218">
        <f>入力シート!H124</f>
        <v>0</v>
      </c>
      <c r="D13" s="269">
        <f>内６!J11</f>
        <v>0</v>
      </c>
      <c r="E13" s="273">
        <f>入力シート!F124</f>
        <v>0</v>
      </c>
      <c r="F13" s="199">
        <f>内６!K11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入力シート!D125</f>
        <v>0</v>
      </c>
      <c r="B14" s="218">
        <f>入力シート!E125</f>
        <v>0</v>
      </c>
      <c r="C14" s="218">
        <f>入力シート!H125</f>
        <v>0</v>
      </c>
      <c r="D14" s="269">
        <f>内６!J12</f>
        <v>0</v>
      </c>
      <c r="E14" s="273">
        <f>入力シート!F125</f>
        <v>0</v>
      </c>
      <c r="F14" s="199">
        <f>内６!K12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入力シート!D126</f>
        <v>0</v>
      </c>
      <c r="B15" s="218">
        <f>入力シート!E126</f>
        <v>0</v>
      </c>
      <c r="C15" s="218">
        <f>入力シート!H126</f>
        <v>0</v>
      </c>
      <c r="D15" s="269">
        <f>内６!J13</f>
        <v>0</v>
      </c>
      <c r="E15" s="273">
        <f>入力シート!F126</f>
        <v>0</v>
      </c>
      <c r="F15" s="199">
        <f>内６!K13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 t="shared" si="5"/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入力シート!D127</f>
        <v>0</v>
      </c>
      <c r="B16" s="218">
        <f>入力シート!E127</f>
        <v>0</v>
      </c>
      <c r="C16" s="218">
        <f>入力シート!H127</f>
        <v>0</v>
      </c>
      <c r="D16" s="269">
        <f>内６!J14</f>
        <v>0</v>
      </c>
      <c r="E16" s="273">
        <f>入力シート!F127</f>
        <v>0</v>
      </c>
      <c r="F16" s="199">
        <f>内６!K14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入力シート!D128</f>
        <v>0</v>
      </c>
      <c r="B17" s="218">
        <f>入力シート!E128</f>
        <v>0</v>
      </c>
      <c r="C17" s="218">
        <f>入力シート!H128</f>
        <v>0</v>
      </c>
      <c r="D17" s="269">
        <f>内６!J15</f>
        <v>0</v>
      </c>
      <c r="E17" s="273">
        <f>入力シート!F128</f>
        <v>0</v>
      </c>
      <c r="F17" s="199">
        <f>内６!K15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入力シート!D129</f>
        <v>0</v>
      </c>
      <c r="B18" s="218">
        <f>入力シート!E129</f>
        <v>0</v>
      </c>
      <c r="C18" s="218">
        <f>入力シート!H129</f>
        <v>0</v>
      </c>
      <c r="D18" s="269">
        <f>内６!J16</f>
        <v>0</v>
      </c>
      <c r="E18" s="273">
        <f>入力シート!F129</f>
        <v>0</v>
      </c>
      <c r="F18" s="199">
        <f>内６!K16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入力シート!D130</f>
        <v>0</v>
      </c>
      <c r="B19" s="218">
        <f>入力シート!E130</f>
        <v>0</v>
      </c>
      <c r="C19" s="218">
        <f>入力シート!H130</f>
        <v>0</v>
      </c>
      <c r="D19" s="269">
        <f>内６!J17</f>
        <v>0</v>
      </c>
      <c r="E19" s="273">
        <f>入力シート!F130</f>
        <v>0</v>
      </c>
      <c r="F19" s="199">
        <f>内６!K17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入力シート!D131</f>
        <v>0</v>
      </c>
      <c r="B20" s="218">
        <f>入力シート!E131</f>
        <v>0</v>
      </c>
      <c r="C20" s="218">
        <f>入力シート!H131</f>
        <v>0</v>
      </c>
      <c r="D20" s="269">
        <f>内６!J18</f>
        <v>0</v>
      </c>
      <c r="E20" s="273">
        <f>入力シート!F131</f>
        <v>0</v>
      </c>
      <c r="F20" s="199">
        <f>内６!K18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入力シート!D132</f>
        <v>0</v>
      </c>
      <c r="B21" s="218">
        <f>入力シート!E132</f>
        <v>0</v>
      </c>
      <c r="C21" s="218">
        <f>入力シート!H132</f>
        <v>0</v>
      </c>
      <c r="D21" s="269">
        <f>内６!J19</f>
        <v>0</v>
      </c>
      <c r="E21" s="273">
        <f>入力シート!F132</f>
        <v>0</v>
      </c>
      <c r="F21" s="199">
        <f>内６!K19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入力シート!D133</f>
        <v>0</v>
      </c>
      <c r="B22" s="218">
        <f>入力シート!E133</f>
        <v>0</v>
      </c>
      <c r="C22" s="218">
        <f>入力シート!H133</f>
        <v>0</v>
      </c>
      <c r="D22" s="269">
        <f>内６!J20</f>
        <v>0</v>
      </c>
      <c r="E22" s="273">
        <f>入力シート!F133</f>
        <v>0</v>
      </c>
      <c r="F22" s="199">
        <f>内６!K20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入力シート!D134</f>
        <v>0</v>
      </c>
      <c r="B23" s="218">
        <f>入力シート!E134</f>
        <v>0</v>
      </c>
      <c r="C23" s="218">
        <f>入力シート!H134</f>
        <v>0</v>
      </c>
      <c r="D23" s="269">
        <f>内６!J21</f>
        <v>0</v>
      </c>
      <c r="E23" s="273">
        <f>入力シート!F134</f>
        <v>0</v>
      </c>
      <c r="F23" s="199">
        <f>内６!K21</f>
        <v>0</v>
      </c>
      <c r="G23" s="202"/>
      <c r="H23" s="199">
        <f t="shared" si="0"/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G5:H5"/>
    <mergeCell ref="I5:J5"/>
    <mergeCell ref="K5:M5"/>
    <mergeCell ref="N5:O5"/>
    <mergeCell ref="E1:I1"/>
    <mergeCell ref="B3:E3"/>
    <mergeCell ref="J3:K3"/>
    <mergeCell ref="L3:O3"/>
    <mergeCell ref="A5:A6"/>
    <mergeCell ref="B5:B6"/>
    <mergeCell ref="C5:C6"/>
    <mergeCell ref="D5:D6"/>
    <mergeCell ref="E5:F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24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&amp;CP.6
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197"/>
      <c r="F2" s="197"/>
      <c r="G2" s="197"/>
      <c r="H2" s="197"/>
      <c r="I2" s="197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入力シート!D135</f>
        <v>0</v>
      </c>
      <c r="B7" s="216">
        <f>入力シート!E135</f>
        <v>0</v>
      </c>
      <c r="C7" s="216">
        <f>入力シート!H135</f>
        <v>0</v>
      </c>
      <c r="D7" s="268">
        <f>内７!J5</f>
        <v>0</v>
      </c>
      <c r="E7" s="273">
        <f>入力シート!F135</f>
        <v>0</v>
      </c>
      <c r="F7" s="198">
        <f>内７!K5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入力シート!D136</f>
        <v>0</v>
      </c>
      <c r="B8" s="218">
        <f>入力シート!E136</f>
        <v>0</v>
      </c>
      <c r="C8" s="218">
        <f>入力シート!H136</f>
        <v>0</v>
      </c>
      <c r="D8" s="269">
        <f>内７!J6</f>
        <v>0</v>
      </c>
      <c r="E8" s="273">
        <f>入力シート!F136</f>
        <v>0</v>
      </c>
      <c r="F8" s="199">
        <f>内７!K6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入力シート!D137</f>
        <v>0</v>
      </c>
      <c r="B9" s="218">
        <f>入力シート!E137</f>
        <v>0</v>
      </c>
      <c r="C9" s="218">
        <f>入力シート!H137</f>
        <v>0</v>
      </c>
      <c r="D9" s="269">
        <f>内７!J7</f>
        <v>0</v>
      </c>
      <c r="E9" s="273">
        <f>入力シート!F137</f>
        <v>0</v>
      </c>
      <c r="F9" s="199">
        <f>内７!K7</f>
        <v>0</v>
      </c>
      <c r="G9" s="201"/>
      <c r="H9" s="199">
        <f t="shared" ref="H9:H23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入力シート!D138</f>
        <v>0</v>
      </c>
      <c r="B10" s="218">
        <f>入力シート!E138</f>
        <v>0</v>
      </c>
      <c r="C10" s="218">
        <f>入力シート!H138</f>
        <v>0</v>
      </c>
      <c r="D10" s="269">
        <f>内７!J8</f>
        <v>0</v>
      </c>
      <c r="E10" s="273">
        <f>入力シート!F138</f>
        <v>0</v>
      </c>
      <c r="F10" s="199">
        <f>内７!K8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入力シート!D139</f>
        <v>0</v>
      </c>
      <c r="B11" s="218">
        <f>入力シート!E139</f>
        <v>0</v>
      </c>
      <c r="C11" s="218">
        <f>入力シート!H139</f>
        <v>0</v>
      </c>
      <c r="D11" s="269">
        <f>内７!J9</f>
        <v>0</v>
      </c>
      <c r="E11" s="273">
        <f>入力シート!F139</f>
        <v>0</v>
      </c>
      <c r="F11" s="199">
        <f>内７!K9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入力シート!D140</f>
        <v>0</v>
      </c>
      <c r="B12" s="218">
        <f>入力シート!E140</f>
        <v>0</v>
      </c>
      <c r="C12" s="218">
        <f>入力シート!H140</f>
        <v>0</v>
      </c>
      <c r="D12" s="269">
        <f>内７!J10</f>
        <v>0</v>
      </c>
      <c r="E12" s="273">
        <f>入力シート!F140</f>
        <v>0</v>
      </c>
      <c r="F12" s="199">
        <f>内７!K10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入力シート!D141</f>
        <v>0</v>
      </c>
      <c r="B13" s="218">
        <f>入力シート!E141</f>
        <v>0</v>
      </c>
      <c r="C13" s="218">
        <f>入力シート!H141</f>
        <v>0</v>
      </c>
      <c r="D13" s="269">
        <f>内７!J11</f>
        <v>0</v>
      </c>
      <c r="E13" s="273">
        <f>入力シート!F141</f>
        <v>0</v>
      </c>
      <c r="F13" s="199">
        <f>内７!K11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入力シート!D142</f>
        <v>0</v>
      </c>
      <c r="B14" s="218">
        <f>入力シート!E142</f>
        <v>0</v>
      </c>
      <c r="C14" s="218">
        <f>入力シート!H142</f>
        <v>0</v>
      </c>
      <c r="D14" s="269">
        <f>内７!J12</f>
        <v>0</v>
      </c>
      <c r="E14" s="273">
        <f>入力シート!F142</f>
        <v>0</v>
      </c>
      <c r="F14" s="199">
        <f>内７!K12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入力シート!D143</f>
        <v>0</v>
      </c>
      <c r="B15" s="218">
        <f>入力シート!E143</f>
        <v>0</v>
      </c>
      <c r="C15" s="218">
        <f>入力シート!H143</f>
        <v>0</v>
      </c>
      <c r="D15" s="269">
        <f>内７!J13</f>
        <v>0</v>
      </c>
      <c r="E15" s="273">
        <f>入力シート!F143</f>
        <v>0</v>
      </c>
      <c r="F15" s="199">
        <f>内７!K13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 t="shared" si="5"/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入力シート!D144</f>
        <v>0</v>
      </c>
      <c r="B16" s="218">
        <f>入力シート!E144</f>
        <v>0</v>
      </c>
      <c r="C16" s="218">
        <f>入力シート!H144</f>
        <v>0</v>
      </c>
      <c r="D16" s="269">
        <f>内７!J14</f>
        <v>0</v>
      </c>
      <c r="E16" s="273">
        <f>入力シート!F144</f>
        <v>0</v>
      </c>
      <c r="F16" s="199">
        <f>内７!K14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入力シート!D145</f>
        <v>0</v>
      </c>
      <c r="B17" s="218">
        <f>入力シート!E145</f>
        <v>0</v>
      </c>
      <c r="C17" s="218">
        <f>入力シート!H145</f>
        <v>0</v>
      </c>
      <c r="D17" s="269">
        <f>内７!J15</f>
        <v>0</v>
      </c>
      <c r="E17" s="273">
        <f>入力シート!F145</f>
        <v>0</v>
      </c>
      <c r="F17" s="199">
        <f>内７!K15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入力シート!D146</f>
        <v>0</v>
      </c>
      <c r="B18" s="218">
        <f>入力シート!E146</f>
        <v>0</v>
      </c>
      <c r="C18" s="218">
        <f>入力シート!H146</f>
        <v>0</v>
      </c>
      <c r="D18" s="269">
        <f>内７!J16</f>
        <v>0</v>
      </c>
      <c r="E18" s="273">
        <f>入力シート!F146</f>
        <v>0</v>
      </c>
      <c r="F18" s="199">
        <f>内７!K16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入力シート!D147</f>
        <v>0</v>
      </c>
      <c r="B19" s="218">
        <f>入力シート!E147</f>
        <v>0</v>
      </c>
      <c r="C19" s="218">
        <f>入力シート!H147</f>
        <v>0</v>
      </c>
      <c r="D19" s="269">
        <f>内７!J17</f>
        <v>0</v>
      </c>
      <c r="E19" s="273">
        <f>入力シート!F147</f>
        <v>0</v>
      </c>
      <c r="F19" s="199">
        <f>内７!K17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入力シート!D148</f>
        <v>0</v>
      </c>
      <c r="B20" s="218">
        <f>入力シート!E148</f>
        <v>0</v>
      </c>
      <c r="C20" s="218">
        <f>入力シート!H148</f>
        <v>0</v>
      </c>
      <c r="D20" s="269">
        <f>内７!J18</f>
        <v>0</v>
      </c>
      <c r="E20" s="273">
        <f>入力シート!F148</f>
        <v>0</v>
      </c>
      <c r="F20" s="199">
        <f>内７!K18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入力シート!D149</f>
        <v>0</v>
      </c>
      <c r="B21" s="218">
        <f>入力シート!E149</f>
        <v>0</v>
      </c>
      <c r="C21" s="218">
        <f>入力シート!H149</f>
        <v>0</v>
      </c>
      <c r="D21" s="269">
        <f>内７!J19</f>
        <v>0</v>
      </c>
      <c r="E21" s="273">
        <f>入力シート!F149</f>
        <v>0</v>
      </c>
      <c r="F21" s="199">
        <f>内７!K19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入力シート!D150</f>
        <v>0</v>
      </c>
      <c r="B22" s="218">
        <f>入力シート!E150</f>
        <v>0</v>
      </c>
      <c r="C22" s="218">
        <f>入力シート!H150</f>
        <v>0</v>
      </c>
      <c r="D22" s="269">
        <f>内７!J20</f>
        <v>0</v>
      </c>
      <c r="E22" s="273">
        <f>入力シート!F150</f>
        <v>0</v>
      </c>
      <c r="F22" s="199">
        <f>内７!K20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入力シート!D151</f>
        <v>0</v>
      </c>
      <c r="B23" s="218">
        <f>入力シート!E151</f>
        <v>0</v>
      </c>
      <c r="C23" s="218">
        <f>入力シート!H151</f>
        <v>0</v>
      </c>
      <c r="D23" s="269">
        <f>内７!J21</f>
        <v>0</v>
      </c>
      <c r="E23" s="273">
        <f>入力シート!F151</f>
        <v>0</v>
      </c>
      <c r="F23" s="199">
        <f>内７!K21</f>
        <v>0</v>
      </c>
      <c r="G23" s="202"/>
      <c r="H23" s="199">
        <f t="shared" si="0"/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G5:H5"/>
    <mergeCell ref="I5:J5"/>
    <mergeCell ref="K5:M5"/>
    <mergeCell ref="N5:O5"/>
    <mergeCell ref="E1:I1"/>
    <mergeCell ref="B3:E3"/>
    <mergeCell ref="J3:K3"/>
    <mergeCell ref="L3:O3"/>
    <mergeCell ref="A5:A6"/>
    <mergeCell ref="B5:B6"/>
    <mergeCell ref="C5:C6"/>
    <mergeCell ref="D5:D6"/>
    <mergeCell ref="E5:F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23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&amp;CP.7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  <pageSetUpPr autoPageBreaks="0"/>
  </sheetPr>
  <dimension ref="A1:K23"/>
  <sheetViews>
    <sheetView showGridLines="0" showRowColHeaders="0" showZeros="0" zoomScale="85" workbookViewId="0">
      <selection activeCell="H6" sqref="H6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2</v>
      </c>
    </row>
    <row r="3" spans="1:11" s="110" customFormat="1" ht="15" customHeight="1" x14ac:dyDescent="0.15">
      <c r="A3" s="619" t="s">
        <v>51</v>
      </c>
      <c r="B3" s="621" t="s">
        <v>43</v>
      </c>
      <c r="C3" s="615" t="s">
        <v>52</v>
      </c>
      <c r="D3" s="619" t="s">
        <v>53</v>
      </c>
      <c r="E3" s="615" t="s">
        <v>8</v>
      </c>
      <c r="F3" s="616"/>
      <c r="G3" s="619" t="s">
        <v>54</v>
      </c>
      <c r="H3" s="619" t="s">
        <v>55</v>
      </c>
      <c r="I3" s="619"/>
      <c r="J3" s="620" t="s">
        <v>56</v>
      </c>
      <c r="K3" s="619"/>
    </row>
    <row r="4" spans="1:11" s="110" customFormat="1" ht="11.25" customHeight="1" x14ac:dyDescent="0.15">
      <c r="A4" s="619"/>
      <c r="B4" s="621"/>
      <c r="C4" s="617"/>
      <c r="D4" s="619"/>
      <c r="E4" s="617"/>
      <c r="F4" s="618"/>
      <c r="G4" s="619"/>
      <c r="H4" s="108" t="s">
        <v>10</v>
      </c>
      <c r="I4" s="108" t="s">
        <v>9</v>
      </c>
      <c r="J4" s="109" t="s">
        <v>10</v>
      </c>
      <c r="K4" s="108" t="s">
        <v>9</v>
      </c>
    </row>
    <row r="5" spans="1:11" ht="26.25" customHeight="1" x14ac:dyDescent="0.15">
      <c r="A5" s="123"/>
      <c r="B5" s="124">
        <f>入力シート!C50</f>
        <v>0</v>
      </c>
      <c r="C5" s="132">
        <f>入力シート!D50</f>
        <v>0</v>
      </c>
      <c r="D5" s="132">
        <f>入力シート!E50</f>
        <v>0</v>
      </c>
      <c r="E5" s="127">
        <f>入力シート!F50</f>
        <v>0</v>
      </c>
      <c r="F5" s="128"/>
      <c r="G5" s="129">
        <f>入力シート!H50</f>
        <v>0</v>
      </c>
      <c r="H5" s="130">
        <f>入力シート!I50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入力シート!C51</f>
        <v>0</v>
      </c>
      <c r="C6" s="132">
        <f>入力シート!D51</f>
        <v>0</v>
      </c>
      <c r="D6" s="132">
        <f>入力シート!E51</f>
        <v>0</v>
      </c>
      <c r="E6" s="127">
        <f>入力シート!F51</f>
        <v>0</v>
      </c>
      <c r="F6" s="128"/>
      <c r="G6" s="129">
        <f>入力シート!H51</f>
        <v>0</v>
      </c>
      <c r="H6" s="130">
        <f>入力シート!I51</f>
        <v>0</v>
      </c>
      <c r="I6" s="131">
        <f t="shared" ref="I6:I21" si="0">SUM(ROUNDDOWN(E6*H6,0))</f>
        <v>0</v>
      </c>
      <c r="J6" s="270"/>
      <c r="K6" s="271">
        <f t="shared" ref="K6:K20" si="1">ROUNDDOWN(E6*J6,0)</f>
        <v>0</v>
      </c>
    </row>
    <row r="7" spans="1:11" ht="26.25" customHeight="1" x14ac:dyDescent="0.15">
      <c r="A7" s="123"/>
      <c r="B7" s="124">
        <f>入力シート!C52</f>
        <v>0</v>
      </c>
      <c r="C7" s="132">
        <f>入力シート!D52</f>
        <v>0</v>
      </c>
      <c r="D7" s="132">
        <f>入力シート!E52</f>
        <v>0</v>
      </c>
      <c r="E7" s="127">
        <f>入力シート!F52</f>
        <v>0</v>
      </c>
      <c r="F7" s="128"/>
      <c r="G7" s="129">
        <f>入力シート!H52</f>
        <v>0</v>
      </c>
      <c r="H7" s="130">
        <f>入力シート!I52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入力シート!C53</f>
        <v>0</v>
      </c>
      <c r="C8" s="132">
        <f>入力シート!D53</f>
        <v>0</v>
      </c>
      <c r="D8" s="132">
        <f>入力シート!E53</f>
        <v>0</v>
      </c>
      <c r="E8" s="127">
        <f>入力シート!F53</f>
        <v>0</v>
      </c>
      <c r="F8" s="128"/>
      <c r="G8" s="129">
        <f>入力シート!H53</f>
        <v>0</v>
      </c>
      <c r="H8" s="130">
        <f>入力シート!I53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入力シート!C54</f>
        <v>0</v>
      </c>
      <c r="C9" s="132">
        <f>入力シート!D54</f>
        <v>0</v>
      </c>
      <c r="D9" s="132">
        <f>入力シート!E54</f>
        <v>0</v>
      </c>
      <c r="E9" s="127">
        <f>入力シート!F54</f>
        <v>0</v>
      </c>
      <c r="F9" s="128"/>
      <c r="G9" s="129">
        <f>入力シート!H54</f>
        <v>0</v>
      </c>
      <c r="H9" s="130">
        <f>入力シート!I54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入力シート!C55</f>
        <v>0</v>
      </c>
      <c r="C10" s="132">
        <f>入力シート!D55</f>
        <v>0</v>
      </c>
      <c r="D10" s="132">
        <f>入力シート!E55</f>
        <v>0</v>
      </c>
      <c r="E10" s="127">
        <f>入力シート!F55</f>
        <v>0</v>
      </c>
      <c r="F10" s="128"/>
      <c r="G10" s="129">
        <f>入力シート!H55</f>
        <v>0</v>
      </c>
      <c r="H10" s="130">
        <f>入力シート!I55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入力シート!C56</f>
        <v>0</v>
      </c>
      <c r="C11" s="132">
        <f>入力シート!D56</f>
        <v>0</v>
      </c>
      <c r="D11" s="132">
        <f>入力シート!E56</f>
        <v>0</v>
      </c>
      <c r="E11" s="127">
        <f>入力シート!F56</f>
        <v>0</v>
      </c>
      <c r="F11" s="128"/>
      <c r="G11" s="129">
        <f>入力シート!H56</f>
        <v>0</v>
      </c>
      <c r="H11" s="130">
        <f>入力シート!I56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入力シート!C57</f>
        <v>0</v>
      </c>
      <c r="C12" s="132">
        <f>入力シート!D57</f>
        <v>0</v>
      </c>
      <c r="D12" s="132">
        <f>入力シート!E57</f>
        <v>0</v>
      </c>
      <c r="E12" s="127">
        <f>入力シート!F57</f>
        <v>0</v>
      </c>
      <c r="F12" s="128"/>
      <c r="G12" s="129">
        <f>入力シート!H57</f>
        <v>0</v>
      </c>
      <c r="H12" s="130">
        <f>入力シート!I57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入力シート!C58</f>
        <v>0</v>
      </c>
      <c r="C13" s="132">
        <f>入力シート!D58</f>
        <v>0</v>
      </c>
      <c r="D13" s="132">
        <f>入力シート!E58</f>
        <v>0</v>
      </c>
      <c r="E13" s="127">
        <f>入力シート!F58</f>
        <v>0</v>
      </c>
      <c r="F13" s="128"/>
      <c r="G13" s="129">
        <f>入力シート!H58</f>
        <v>0</v>
      </c>
      <c r="H13" s="130">
        <f>入力シート!I58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入力シート!C59</f>
        <v>0</v>
      </c>
      <c r="C14" s="132">
        <f>入力シート!D59</f>
        <v>0</v>
      </c>
      <c r="D14" s="132">
        <f>入力シート!E59</f>
        <v>0</v>
      </c>
      <c r="E14" s="127">
        <f>入力シート!F59</f>
        <v>0</v>
      </c>
      <c r="F14" s="128"/>
      <c r="G14" s="129">
        <f>入力シート!H59</f>
        <v>0</v>
      </c>
      <c r="H14" s="130">
        <f>入力シート!I59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入力シート!C60</f>
        <v>0</v>
      </c>
      <c r="C15" s="132">
        <f>入力シート!D60</f>
        <v>0</v>
      </c>
      <c r="D15" s="132">
        <f>入力シート!E60</f>
        <v>0</v>
      </c>
      <c r="E15" s="127">
        <f>入力シート!F60</f>
        <v>0</v>
      </c>
      <c r="F15" s="128"/>
      <c r="G15" s="129">
        <f>入力シート!H60</f>
        <v>0</v>
      </c>
      <c r="H15" s="130">
        <f>入力シート!I60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入力シート!C61</f>
        <v>0</v>
      </c>
      <c r="C16" s="132">
        <f>入力シート!D61</f>
        <v>0</v>
      </c>
      <c r="D16" s="132">
        <f>入力シート!E61</f>
        <v>0</v>
      </c>
      <c r="E16" s="127">
        <f>入力シート!F61</f>
        <v>0</v>
      </c>
      <c r="F16" s="128"/>
      <c r="G16" s="129">
        <f>入力シート!H61</f>
        <v>0</v>
      </c>
      <c r="H16" s="130">
        <f>入力シート!I61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入力シート!C62</f>
        <v>0</v>
      </c>
      <c r="C17" s="132">
        <f>入力シート!D62</f>
        <v>0</v>
      </c>
      <c r="D17" s="132">
        <f>入力シート!E62</f>
        <v>0</v>
      </c>
      <c r="E17" s="127">
        <f>入力シート!F62</f>
        <v>0</v>
      </c>
      <c r="F17" s="128"/>
      <c r="G17" s="129">
        <f>入力シート!H62</f>
        <v>0</v>
      </c>
      <c r="H17" s="130">
        <f>入力シート!I62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入力シート!C63</f>
        <v>0</v>
      </c>
      <c r="C18" s="132">
        <f>入力シート!D63</f>
        <v>0</v>
      </c>
      <c r="D18" s="132">
        <f>入力シート!E63</f>
        <v>0</v>
      </c>
      <c r="E18" s="127">
        <f>入力シート!F63</f>
        <v>0</v>
      </c>
      <c r="F18" s="128"/>
      <c r="G18" s="129">
        <f>入力シート!H63</f>
        <v>0</v>
      </c>
      <c r="H18" s="130">
        <f>入力シート!I63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入力シート!C64</f>
        <v>0</v>
      </c>
      <c r="C19" s="132">
        <f>入力シート!D64</f>
        <v>0</v>
      </c>
      <c r="D19" s="132">
        <f>入力シート!E64</f>
        <v>0</v>
      </c>
      <c r="E19" s="127">
        <f>入力シート!F64</f>
        <v>0</v>
      </c>
      <c r="F19" s="128"/>
      <c r="G19" s="129">
        <f>入力シート!H64</f>
        <v>0</v>
      </c>
      <c r="H19" s="130">
        <f>入力シート!I64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入力シート!C65</f>
        <v>0</v>
      </c>
      <c r="C20" s="132">
        <f>入力シート!D65</f>
        <v>0</v>
      </c>
      <c r="D20" s="132">
        <f>入力シート!E65</f>
        <v>0</v>
      </c>
      <c r="E20" s="127">
        <f>入力シート!F65</f>
        <v>0</v>
      </c>
      <c r="F20" s="128"/>
      <c r="G20" s="129">
        <f>入力シート!H65</f>
        <v>0</v>
      </c>
      <c r="H20" s="130">
        <f>入力シート!I65</f>
        <v>0</v>
      </c>
      <c r="I20" s="131">
        <f>SUM(ROUNDDOWN(E20*H20,0))</f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入力シート!C66</f>
        <v>0</v>
      </c>
      <c r="C21" s="132">
        <f>入力シート!D66</f>
        <v>0</v>
      </c>
      <c r="D21" s="132">
        <f>入力シート!E66</f>
        <v>0</v>
      </c>
      <c r="E21" s="127">
        <f>入力シート!F66</f>
        <v>0</v>
      </c>
      <c r="F21" s="128"/>
      <c r="G21" s="129">
        <f>入力シート!H66</f>
        <v>0</v>
      </c>
      <c r="H21" s="130">
        <f>入力シート!I66</f>
        <v>0</v>
      </c>
      <c r="I21" s="131">
        <f t="shared" si="0"/>
        <v>0</v>
      </c>
      <c r="J21" s="270"/>
      <c r="K21" s="271">
        <f>ROUNDDOWN(E21*J21,0)</f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6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E3:F4"/>
    <mergeCell ref="A3:A4"/>
    <mergeCell ref="B3:B4"/>
    <mergeCell ref="C3:C4"/>
    <mergeCell ref="D3:D4"/>
    <mergeCell ref="G3:G4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197"/>
      <c r="F2" s="197"/>
      <c r="G2" s="197"/>
      <c r="H2" s="197"/>
      <c r="I2" s="197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入力シート!D152</f>
        <v>0</v>
      </c>
      <c r="B7" s="216">
        <f>入力シート!E152</f>
        <v>0</v>
      </c>
      <c r="C7" s="216">
        <f>入力シート!H152</f>
        <v>0</v>
      </c>
      <c r="D7" s="268">
        <f>内８!J5</f>
        <v>0</v>
      </c>
      <c r="E7" s="273">
        <f>入力シート!F152</f>
        <v>0</v>
      </c>
      <c r="F7" s="198">
        <f>内８!K5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入力シート!D153</f>
        <v>0</v>
      </c>
      <c r="B8" s="218">
        <f>入力シート!E153</f>
        <v>0</v>
      </c>
      <c r="C8" s="218">
        <f>入力シート!H153</f>
        <v>0</v>
      </c>
      <c r="D8" s="269">
        <f>内８!J6</f>
        <v>0</v>
      </c>
      <c r="E8" s="273">
        <f>入力シート!F153</f>
        <v>0</v>
      </c>
      <c r="F8" s="199">
        <f>内８!K6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入力シート!D154</f>
        <v>0</v>
      </c>
      <c r="B9" s="218">
        <f>入力シート!E154</f>
        <v>0</v>
      </c>
      <c r="C9" s="218">
        <f>入力シート!H154</f>
        <v>0</v>
      </c>
      <c r="D9" s="269">
        <f>内８!J7</f>
        <v>0</v>
      </c>
      <c r="E9" s="273">
        <f>入力シート!F154</f>
        <v>0</v>
      </c>
      <c r="F9" s="199">
        <f>内８!K7</f>
        <v>0</v>
      </c>
      <c r="G9" s="201"/>
      <c r="H9" s="199">
        <f t="shared" ref="H9:H22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入力シート!D155</f>
        <v>0</v>
      </c>
      <c r="B10" s="218">
        <f>入力シート!E155</f>
        <v>0</v>
      </c>
      <c r="C10" s="218">
        <f>入力シート!H155</f>
        <v>0</v>
      </c>
      <c r="D10" s="269">
        <f>内８!J8</f>
        <v>0</v>
      </c>
      <c r="E10" s="273">
        <f>入力シート!F155</f>
        <v>0</v>
      </c>
      <c r="F10" s="199">
        <f>内８!K8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入力シート!D156</f>
        <v>0</v>
      </c>
      <c r="B11" s="218">
        <f>入力シート!E156</f>
        <v>0</v>
      </c>
      <c r="C11" s="218">
        <f>入力シート!H156</f>
        <v>0</v>
      </c>
      <c r="D11" s="269">
        <f>内８!J9</f>
        <v>0</v>
      </c>
      <c r="E11" s="273">
        <f>入力シート!F156</f>
        <v>0</v>
      </c>
      <c r="F11" s="199">
        <f>内８!K9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入力シート!D157</f>
        <v>0</v>
      </c>
      <c r="B12" s="218">
        <f>入力シート!E157</f>
        <v>0</v>
      </c>
      <c r="C12" s="218">
        <f>入力シート!H157</f>
        <v>0</v>
      </c>
      <c r="D12" s="269">
        <f>内８!J10</f>
        <v>0</v>
      </c>
      <c r="E12" s="273">
        <f>入力シート!F157</f>
        <v>0</v>
      </c>
      <c r="F12" s="199">
        <f>内８!K10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入力シート!D158</f>
        <v>0</v>
      </c>
      <c r="B13" s="218">
        <f>入力シート!E158</f>
        <v>0</v>
      </c>
      <c r="C13" s="218">
        <f>入力シート!H158</f>
        <v>0</v>
      </c>
      <c r="D13" s="269">
        <f>内８!J11</f>
        <v>0</v>
      </c>
      <c r="E13" s="273">
        <f>入力シート!F158</f>
        <v>0</v>
      </c>
      <c r="F13" s="199">
        <f>内８!K11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入力シート!D159</f>
        <v>0</v>
      </c>
      <c r="B14" s="218">
        <f>入力シート!E159</f>
        <v>0</v>
      </c>
      <c r="C14" s="218">
        <f>入力シート!H159</f>
        <v>0</v>
      </c>
      <c r="D14" s="269">
        <f>内８!J12</f>
        <v>0</v>
      </c>
      <c r="E14" s="273">
        <f>入力シート!F159</f>
        <v>0</v>
      </c>
      <c r="F14" s="199">
        <f>内８!K12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入力シート!D160</f>
        <v>0</v>
      </c>
      <c r="B15" s="218">
        <f>入力シート!E160</f>
        <v>0</v>
      </c>
      <c r="C15" s="218">
        <f>入力シート!H160</f>
        <v>0</v>
      </c>
      <c r="D15" s="269">
        <f>内８!J13</f>
        <v>0</v>
      </c>
      <c r="E15" s="273">
        <f>入力シート!F160</f>
        <v>0</v>
      </c>
      <c r="F15" s="199">
        <f>内８!K13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 t="shared" si="5"/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入力シート!D161</f>
        <v>0</v>
      </c>
      <c r="B16" s="218">
        <f>入力シート!E161</f>
        <v>0</v>
      </c>
      <c r="C16" s="218">
        <f>入力シート!H161</f>
        <v>0</v>
      </c>
      <c r="D16" s="269">
        <f>内８!J14</f>
        <v>0</v>
      </c>
      <c r="E16" s="273">
        <f>入力シート!F161</f>
        <v>0</v>
      </c>
      <c r="F16" s="199">
        <f>内８!K14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入力シート!D162</f>
        <v>0</v>
      </c>
      <c r="B17" s="218">
        <f>入力シート!E162</f>
        <v>0</v>
      </c>
      <c r="C17" s="218">
        <f>入力シート!H162</f>
        <v>0</v>
      </c>
      <c r="D17" s="269">
        <f>内８!J15</f>
        <v>0</v>
      </c>
      <c r="E17" s="273">
        <f>入力シート!F162</f>
        <v>0</v>
      </c>
      <c r="F17" s="199">
        <f>内８!K15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入力シート!D163</f>
        <v>0</v>
      </c>
      <c r="B18" s="218">
        <f>入力シート!E163</f>
        <v>0</v>
      </c>
      <c r="C18" s="218">
        <f>入力シート!H163</f>
        <v>0</v>
      </c>
      <c r="D18" s="269">
        <f>内８!J16</f>
        <v>0</v>
      </c>
      <c r="E18" s="273">
        <f>入力シート!F163</f>
        <v>0</v>
      </c>
      <c r="F18" s="199">
        <f>内８!K16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入力シート!D164</f>
        <v>0</v>
      </c>
      <c r="B19" s="218">
        <f>入力シート!E164</f>
        <v>0</v>
      </c>
      <c r="C19" s="218">
        <f>入力シート!H164</f>
        <v>0</v>
      </c>
      <c r="D19" s="269">
        <f>内８!J17</f>
        <v>0</v>
      </c>
      <c r="E19" s="273">
        <f>入力シート!F164</f>
        <v>0</v>
      </c>
      <c r="F19" s="199">
        <f>内８!K17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入力シート!D165</f>
        <v>0</v>
      </c>
      <c r="B20" s="218">
        <f>入力シート!E165</f>
        <v>0</v>
      </c>
      <c r="C20" s="218">
        <f>入力シート!H165</f>
        <v>0</v>
      </c>
      <c r="D20" s="269">
        <f>内８!J18</f>
        <v>0</v>
      </c>
      <c r="E20" s="273">
        <f>入力シート!F165</f>
        <v>0</v>
      </c>
      <c r="F20" s="199">
        <f>内８!K18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入力シート!D166</f>
        <v>0</v>
      </c>
      <c r="B21" s="218">
        <f>入力シート!E166</f>
        <v>0</v>
      </c>
      <c r="C21" s="218">
        <f>入力シート!H166</f>
        <v>0</v>
      </c>
      <c r="D21" s="269">
        <f>内８!J19</f>
        <v>0</v>
      </c>
      <c r="E21" s="273">
        <f>入力シート!F166</f>
        <v>0</v>
      </c>
      <c r="F21" s="199">
        <f>内８!K19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入力シート!D167</f>
        <v>0</v>
      </c>
      <c r="B22" s="218">
        <f>入力シート!E167</f>
        <v>0</v>
      </c>
      <c r="C22" s="218">
        <f>入力シート!H167</f>
        <v>0</v>
      </c>
      <c r="D22" s="269">
        <f>内８!J20</f>
        <v>0</v>
      </c>
      <c r="E22" s="273">
        <f>入力シート!F167</f>
        <v>0</v>
      </c>
      <c r="F22" s="199">
        <f>内８!K20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入力シート!D168</f>
        <v>0</v>
      </c>
      <c r="B23" s="218">
        <f>入力シート!E168</f>
        <v>0</v>
      </c>
      <c r="C23" s="218">
        <f>入力シート!H168</f>
        <v>0</v>
      </c>
      <c r="D23" s="269">
        <f>内８!J21</f>
        <v>0</v>
      </c>
      <c r="E23" s="273">
        <f>入力シート!F168</f>
        <v>0</v>
      </c>
      <c r="F23" s="199">
        <f>内８!K21</f>
        <v>0</v>
      </c>
      <c r="G23" s="202"/>
      <c r="H23" s="199">
        <f>ROUNDDOWN(G23*D23,0)</f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G5:H5"/>
    <mergeCell ref="I5:J5"/>
    <mergeCell ref="K5:M5"/>
    <mergeCell ref="N5:O5"/>
    <mergeCell ref="E1:I1"/>
    <mergeCell ref="B3:E3"/>
    <mergeCell ref="J3:K3"/>
    <mergeCell ref="L3:O3"/>
    <mergeCell ref="A5:A6"/>
    <mergeCell ref="B5:B6"/>
    <mergeCell ref="C5:C6"/>
    <mergeCell ref="D5:D6"/>
    <mergeCell ref="E5:F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22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&amp;CP.8
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197"/>
      <c r="F2" s="197"/>
      <c r="G2" s="197"/>
      <c r="H2" s="197"/>
      <c r="I2" s="197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入力シート!D169</f>
        <v>0</v>
      </c>
      <c r="B7" s="216">
        <f>入力シート!E169</f>
        <v>0</v>
      </c>
      <c r="C7" s="216">
        <f>入力シート!H169</f>
        <v>0</v>
      </c>
      <c r="D7" s="268">
        <f>内９!J5</f>
        <v>0</v>
      </c>
      <c r="E7" s="273">
        <f>入力シート!F169</f>
        <v>0</v>
      </c>
      <c r="F7" s="198">
        <f>内９!K5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入力シート!D170</f>
        <v>0</v>
      </c>
      <c r="B8" s="218">
        <f>入力シート!E170</f>
        <v>0</v>
      </c>
      <c r="C8" s="218">
        <f>入力シート!H170</f>
        <v>0</v>
      </c>
      <c r="D8" s="269">
        <f>内９!J6</f>
        <v>0</v>
      </c>
      <c r="E8" s="273">
        <f>入力シート!F170</f>
        <v>0</v>
      </c>
      <c r="F8" s="199">
        <f>内９!K6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入力シート!D171</f>
        <v>0</v>
      </c>
      <c r="B9" s="218">
        <f>入力シート!E171</f>
        <v>0</v>
      </c>
      <c r="C9" s="218">
        <f>入力シート!H171</f>
        <v>0</v>
      </c>
      <c r="D9" s="269">
        <f>内９!J7</f>
        <v>0</v>
      </c>
      <c r="E9" s="273">
        <f>入力シート!F171</f>
        <v>0</v>
      </c>
      <c r="F9" s="199">
        <f>内９!K7</f>
        <v>0</v>
      </c>
      <c r="G9" s="201"/>
      <c r="H9" s="199">
        <f t="shared" ref="H9:H22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入力シート!D172</f>
        <v>0</v>
      </c>
      <c r="B10" s="218">
        <f>入力シート!E172</f>
        <v>0</v>
      </c>
      <c r="C10" s="218">
        <f>入力シート!H172</f>
        <v>0</v>
      </c>
      <c r="D10" s="269">
        <f>内９!J8</f>
        <v>0</v>
      </c>
      <c r="E10" s="273">
        <f>入力シート!F172</f>
        <v>0</v>
      </c>
      <c r="F10" s="199">
        <f>内９!K8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入力シート!D173</f>
        <v>0</v>
      </c>
      <c r="B11" s="218">
        <f>入力シート!E173</f>
        <v>0</v>
      </c>
      <c r="C11" s="218">
        <f>入力シート!H173</f>
        <v>0</v>
      </c>
      <c r="D11" s="269">
        <f>内９!J9</f>
        <v>0</v>
      </c>
      <c r="E11" s="273">
        <f>入力シート!F173</f>
        <v>0</v>
      </c>
      <c r="F11" s="199">
        <f>内９!K9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入力シート!D174</f>
        <v>0</v>
      </c>
      <c r="B12" s="218">
        <f>入力シート!E174</f>
        <v>0</v>
      </c>
      <c r="C12" s="218">
        <f>入力シート!H174</f>
        <v>0</v>
      </c>
      <c r="D12" s="269">
        <f>内９!J10</f>
        <v>0</v>
      </c>
      <c r="E12" s="273">
        <f>入力シート!F174</f>
        <v>0</v>
      </c>
      <c r="F12" s="199">
        <f>内９!K10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入力シート!D175</f>
        <v>0</v>
      </c>
      <c r="B13" s="218">
        <f>入力シート!E175</f>
        <v>0</v>
      </c>
      <c r="C13" s="218">
        <f>入力シート!H175</f>
        <v>0</v>
      </c>
      <c r="D13" s="269">
        <f>内９!J11</f>
        <v>0</v>
      </c>
      <c r="E13" s="273">
        <f>入力シート!F175</f>
        <v>0</v>
      </c>
      <c r="F13" s="199">
        <f>内９!K11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入力シート!D176</f>
        <v>0</v>
      </c>
      <c r="B14" s="218">
        <f>入力シート!E176</f>
        <v>0</v>
      </c>
      <c r="C14" s="218">
        <f>入力シート!H176</f>
        <v>0</v>
      </c>
      <c r="D14" s="269">
        <f>内９!J12</f>
        <v>0</v>
      </c>
      <c r="E14" s="273">
        <f>入力シート!F176</f>
        <v>0</v>
      </c>
      <c r="F14" s="199">
        <f>内９!K12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入力シート!D177</f>
        <v>0</v>
      </c>
      <c r="B15" s="218">
        <f>入力シート!E177</f>
        <v>0</v>
      </c>
      <c r="C15" s="218">
        <f>入力シート!H177</f>
        <v>0</v>
      </c>
      <c r="D15" s="269">
        <f>内９!J13</f>
        <v>0</v>
      </c>
      <c r="E15" s="273">
        <f>入力シート!F177</f>
        <v>0</v>
      </c>
      <c r="F15" s="199">
        <f>内９!K13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 t="shared" si="5"/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入力シート!D178</f>
        <v>0</v>
      </c>
      <c r="B16" s="218">
        <f>入力シート!E178</f>
        <v>0</v>
      </c>
      <c r="C16" s="218">
        <f>入力シート!H178</f>
        <v>0</v>
      </c>
      <c r="D16" s="269">
        <f>内９!J14</f>
        <v>0</v>
      </c>
      <c r="E16" s="273">
        <f>入力シート!F178</f>
        <v>0</v>
      </c>
      <c r="F16" s="199">
        <f>内９!K14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入力シート!D179</f>
        <v>0</v>
      </c>
      <c r="B17" s="218">
        <f>入力シート!E179</f>
        <v>0</v>
      </c>
      <c r="C17" s="218">
        <f>入力シート!H179</f>
        <v>0</v>
      </c>
      <c r="D17" s="269">
        <f>内９!J15</f>
        <v>0</v>
      </c>
      <c r="E17" s="273">
        <f>入力シート!F179</f>
        <v>0</v>
      </c>
      <c r="F17" s="199">
        <f>内９!K15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入力シート!D180</f>
        <v>0</v>
      </c>
      <c r="B18" s="218">
        <f>入力シート!E180</f>
        <v>0</v>
      </c>
      <c r="C18" s="218">
        <f>入力シート!H180</f>
        <v>0</v>
      </c>
      <c r="D18" s="269">
        <f>内９!J16</f>
        <v>0</v>
      </c>
      <c r="E18" s="273">
        <f>入力シート!F180</f>
        <v>0</v>
      </c>
      <c r="F18" s="199">
        <f>内９!K16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入力シート!D181</f>
        <v>0</v>
      </c>
      <c r="B19" s="218">
        <f>入力シート!E181</f>
        <v>0</v>
      </c>
      <c r="C19" s="218">
        <f>入力シート!H181</f>
        <v>0</v>
      </c>
      <c r="D19" s="269">
        <f>内９!J17</f>
        <v>0</v>
      </c>
      <c r="E19" s="273">
        <f>入力シート!F181</f>
        <v>0</v>
      </c>
      <c r="F19" s="199">
        <f>内９!K17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入力シート!D182</f>
        <v>0</v>
      </c>
      <c r="B20" s="218">
        <f>入力シート!E182</f>
        <v>0</v>
      </c>
      <c r="C20" s="218">
        <f>入力シート!H182</f>
        <v>0</v>
      </c>
      <c r="D20" s="269">
        <f>内９!J18</f>
        <v>0</v>
      </c>
      <c r="E20" s="273">
        <f>入力シート!F182</f>
        <v>0</v>
      </c>
      <c r="F20" s="199">
        <f>内９!K18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入力シート!D183</f>
        <v>0</v>
      </c>
      <c r="B21" s="218">
        <f>入力シート!E183</f>
        <v>0</v>
      </c>
      <c r="C21" s="218">
        <f>入力シート!H183</f>
        <v>0</v>
      </c>
      <c r="D21" s="269">
        <f>内９!J19</f>
        <v>0</v>
      </c>
      <c r="E21" s="273">
        <f>入力シート!F183</f>
        <v>0</v>
      </c>
      <c r="F21" s="199">
        <f>内９!K19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入力シート!D184</f>
        <v>0</v>
      </c>
      <c r="B22" s="218">
        <f>入力シート!E184</f>
        <v>0</v>
      </c>
      <c r="C22" s="218">
        <f>入力シート!H184</f>
        <v>0</v>
      </c>
      <c r="D22" s="269">
        <f>内９!J20</f>
        <v>0</v>
      </c>
      <c r="E22" s="273">
        <f>入力シート!F184</f>
        <v>0</v>
      </c>
      <c r="F22" s="199">
        <f>内９!K20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入力シート!D185</f>
        <v>0</v>
      </c>
      <c r="B23" s="218">
        <f>入力シート!E185</f>
        <v>0</v>
      </c>
      <c r="C23" s="218">
        <f>入力シート!H185</f>
        <v>0</v>
      </c>
      <c r="D23" s="269">
        <f>内９!J21</f>
        <v>0</v>
      </c>
      <c r="E23" s="273">
        <f>入力シート!F185</f>
        <v>0</v>
      </c>
      <c r="F23" s="199">
        <f>内９!K21</f>
        <v>0</v>
      </c>
      <c r="G23" s="202"/>
      <c r="H23" s="199">
        <f>ROUNDDOWN(G23*D23,0)</f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G5:H5"/>
    <mergeCell ref="I5:J5"/>
    <mergeCell ref="K5:M5"/>
    <mergeCell ref="N5:O5"/>
    <mergeCell ref="E1:I1"/>
    <mergeCell ref="B3:E3"/>
    <mergeCell ref="J3:K3"/>
    <mergeCell ref="L3:O3"/>
    <mergeCell ref="A5:A6"/>
    <mergeCell ref="B5:B6"/>
    <mergeCell ref="C5:C6"/>
    <mergeCell ref="D5:D6"/>
    <mergeCell ref="E5:F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21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&amp;CP.9
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197"/>
      <c r="F2" s="197"/>
      <c r="G2" s="197"/>
      <c r="H2" s="197"/>
      <c r="I2" s="197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入力シート!D186</f>
        <v>0</v>
      </c>
      <c r="B7" s="216">
        <f>入力シート!E186</f>
        <v>0</v>
      </c>
      <c r="C7" s="216">
        <f>入力シート!H186</f>
        <v>0</v>
      </c>
      <c r="D7" s="268">
        <f>内１０!J5</f>
        <v>0</v>
      </c>
      <c r="E7" s="273">
        <f>入力シート!F186</f>
        <v>0</v>
      </c>
      <c r="F7" s="198">
        <f>内１０!K5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入力シート!D187</f>
        <v>0</v>
      </c>
      <c r="B8" s="218">
        <f>入力シート!E187</f>
        <v>0</v>
      </c>
      <c r="C8" s="218">
        <f>入力シート!H187</f>
        <v>0</v>
      </c>
      <c r="D8" s="269">
        <f>内１０!J6</f>
        <v>0</v>
      </c>
      <c r="E8" s="273">
        <f>入力シート!F187</f>
        <v>0</v>
      </c>
      <c r="F8" s="199">
        <f>内１０!K6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入力シート!D188</f>
        <v>0</v>
      </c>
      <c r="B9" s="218">
        <f>入力シート!E188</f>
        <v>0</v>
      </c>
      <c r="C9" s="218">
        <f>入力シート!H188</f>
        <v>0</v>
      </c>
      <c r="D9" s="269">
        <f>内１０!J7</f>
        <v>0</v>
      </c>
      <c r="E9" s="273">
        <f>入力シート!F188</f>
        <v>0</v>
      </c>
      <c r="F9" s="199">
        <f>内１０!K7</f>
        <v>0</v>
      </c>
      <c r="G9" s="201"/>
      <c r="H9" s="199">
        <f t="shared" ref="H9:H22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入力シート!D189</f>
        <v>0</v>
      </c>
      <c r="B10" s="218">
        <f>入力シート!E189</f>
        <v>0</v>
      </c>
      <c r="C10" s="218">
        <f>入力シート!H189</f>
        <v>0</v>
      </c>
      <c r="D10" s="269">
        <f>内１０!J8</f>
        <v>0</v>
      </c>
      <c r="E10" s="273">
        <f>入力シート!F189</f>
        <v>0</v>
      </c>
      <c r="F10" s="199">
        <f>内１０!K8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入力シート!D190</f>
        <v>0</v>
      </c>
      <c r="B11" s="218">
        <f>入力シート!E190</f>
        <v>0</v>
      </c>
      <c r="C11" s="218">
        <f>入力シート!H190</f>
        <v>0</v>
      </c>
      <c r="D11" s="269">
        <f>内１０!J9</f>
        <v>0</v>
      </c>
      <c r="E11" s="273">
        <f>入力シート!F190</f>
        <v>0</v>
      </c>
      <c r="F11" s="199">
        <f>内１０!K9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入力シート!D191</f>
        <v>0</v>
      </c>
      <c r="B12" s="218">
        <f>入力シート!E191</f>
        <v>0</v>
      </c>
      <c r="C12" s="218">
        <f>入力シート!H191</f>
        <v>0</v>
      </c>
      <c r="D12" s="269">
        <f>内１０!J10</f>
        <v>0</v>
      </c>
      <c r="E12" s="273">
        <f>入力シート!F191</f>
        <v>0</v>
      </c>
      <c r="F12" s="199">
        <f>内１０!K10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入力シート!D192</f>
        <v>0</v>
      </c>
      <c r="B13" s="218">
        <f>入力シート!E192</f>
        <v>0</v>
      </c>
      <c r="C13" s="218">
        <f>入力シート!H192</f>
        <v>0</v>
      </c>
      <c r="D13" s="269">
        <f>内１０!J11</f>
        <v>0</v>
      </c>
      <c r="E13" s="273">
        <f>入力シート!F192</f>
        <v>0</v>
      </c>
      <c r="F13" s="199">
        <f>内１０!K11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入力シート!D193</f>
        <v>0</v>
      </c>
      <c r="B14" s="218">
        <f>入力シート!E193</f>
        <v>0</v>
      </c>
      <c r="C14" s="218">
        <f>入力シート!H193</f>
        <v>0</v>
      </c>
      <c r="D14" s="269">
        <f>内１０!J12</f>
        <v>0</v>
      </c>
      <c r="E14" s="273">
        <f>入力シート!F193</f>
        <v>0</v>
      </c>
      <c r="F14" s="199">
        <f>内１０!K12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入力シート!D194</f>
        <v>0</v>
      </c>
      <c r="B15" s="218">
        <f>入力シート!E194</f>
        <v>0</v>
      </c>
      <c r="C15" s="218">
        <f>入力シート!H194</f>
        <v>0</v>
      </c>
      <c r="D15" s="269">
        <f>内１０!J13</f>
        <v>0</v>
      </c>
      <c r="E15" s="273">
        <f>入力シート!F194</f>
        <v>0</v>
      </c>
      <c r="F15" s="199">
        <f>内１０!K13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 t="shared" si="5"/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入力シート!D195</f>
        <v>0</v>
      </c>
      <c r="B16" s="218">
        <f>入力シート!E195</f>
        <v>0</v>
      </c>
      <c r="C16" s="218">
        <f>入力シート!H195</f>
        <v>0</v>
      </c>
      <c r="D16" s="269">
        <f>内１０!J14</f>
        <v>0</v>
      </c>
      <c r="E16" s="273">
        <f>入力シート!F195</f>
        <v>0</v>
      </c>
      <c r="F16" s="199">
        <f>内１０!K14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入力シート!D196</f>
        <v>0</v>
      </c>
      <c r="B17" s="218">
        <f>入力シート!E196</f>
        <v>0</v>
      </c>
      <c r="C17" s="218">
        <f>入力シート!H196</f>
        <v>0</v>
      </c>
      <c r="D17" s="269">
        <f>内１０!J15</f>
        <v>0</v>
      </c>
      <c r="E17" s="273">
        <f>入力シート!F196</f>
        <v>0</v>
      </c>
      <c r="F17" s="199">
        <f>内１０!K15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入力シート!D197</f>
        <v>0</v>
      </c>
      <c r="B18" s="218">
        <f>入力シート!E197</f>
        <v>0</v>
      </c>
      <c r="C18" s="218">
        <f>入力シート!H197</f>
        <v>0</v>
      </c>
      <c r="D18" s="269">
        <f>内１０!J16</f>
        <v>0</v>
      </c>
      <c r="E18" s="273">
        <f>入力シート!F197</f>
        <v>0</v>
      </c>
      <c r="F18" s="199">
        <f>内１０!K16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入力シート!D198</f>
        <v>0</v>
      </c>
      <c r="B19" s="218">
        <f>入力シート!E198</f>
        <v>0</v>
      </c>
      <c r="C19" s="218">
        <f>入力シート!H198</f>
        <v>0</v>
      </c>
      <c r="D19" s="269">
        <f>内１０!J17</f>
        <v>0</v>
      </c>
      <c r="E19" s="273">
        <f>入力シート!F198</f>
        <v>0</v>
      </c>
      <c r="F19" s="199">
        <f>内１０!K17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入力シート!D199</f>
        <v>0</v>
      </c>
      <c r="B20" s="218">
        <f>入力シート!E199</f>
        <v>0</v>
      </c>
      <c r="C20" s="218">
        <f>入力シート!H199</f>
        <v>0</v>
      </c>
      <c r="D20" s="269">
        <f>内１０!J18</f>
        <v>0</v>
      </c>
      <c r="E20" s="273">
        <f>入力シート!F199</f>
        <v>0</v>
      </c>
      <c r="F20" s="199">
        <f>内１０!K18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入力シート!D200</f>
        <v>0</v>
      </c>
      <c r="B21" s="218">
        <f>入力シート!E200</f>
        <v>0</v>
      </c>
      <c r="C21" s="218">
        <f>入力シート!H200</f>
        <v>0</v>
      </c>
      <c r="D21" s="269">
        <f>内１０!J19</f>
        <v>0</v>
      </c>
      <c r="E21" s="273">
        <f>入力シート!F200</f>
        <v>0</v>
      </c>
      <c r="F21" s="199">
        <f>内１０!K19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入力シート!D201</f>
        <v>0</v>
      </c>
      <c r="B22" s="218">
        <f>入力シート!E201</f>
        <v>0</v>
      </c>
      <c r="C22" s="218">
        <f>入力シート!H201</f>
        <v>0</v>
      </c>
      <c r="D22" s="269">
        <f>内１０!J20</f>
        <v>0</v>
      </c>
      <c r="E22" s="273">
        <f>入力シート!F201</f>
        <v>0</v>
      </c>
      <c r="F22" s="199">
        <f>内１０!K20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入力シート!D202</f>
        <v>0</v>
      </c>
      <c r="B23" s="218">
        <f>入力シート!E202</f>
        <v>0</v>
      </c>
      <c r="C23" s="218">
        <f>入力シート!H202</f>
        <v>0</v>
      </c>
      <c r="D23" s="269">
        <f>内１０!J21</f>
        <v>0</v>
      </c>
      <c r="E23" s="273">
        <f>入力シート!F202</f>
        <v>0</v>
      </c>
      <c r="F23" s="199">
        <f>内１０!K21</f>
        <v>0</v>
      </c>
      <c r="G23" s="202"/>
      <c r="H23" s="199">
        <f>ROUNDDOWN(G23*D23,0)</f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G5:H5"/>
    <mergeCell ref="I5:J5"/>
    <mergeCell ref="K5:M5"/>
    <mergeCell ref="N5:O5"/>
    <mergeCell ref="E1:I1"/>
    <mergeCell ref="B3:E3"/>
    <mergeCell ref="J3:K3"/>
    <mergeCell ref="L3:O3"/>
    <mergeCell ref="A5:A6"/>
    <mergeCell ref="B5:B6"/>
    <mergeCell ref="C5:C6"/>
    <mergeCell ref="D5:D6"/>
    <mergeCell ref="E5:F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20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&amp;CP.10
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197"/>
      <c r="F2" s="197"/>
      <c r="G2" s="197"/>
      <c r="H2" s="197"/>
      <c r="I2" s="197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入力シート!D203</f>
        <v>0</v>
      </c>
      <c r="B7" s="216">
        <f>入力シート!E203</f>
        <v>0</v>
      </c>
      <c r="C7" s="216">
        <f>入力シート!H203</f>
        <v>0</v>
      </c>
      <c r="D7" s="268">
        <f>内１１!J5</f>
        <v>0</v>
      </c>
      <c r="E7" s="273">
        <f>入力シート!F203</f>
        <v>0</v>
      </c>
      <c r="F7" s="198">
        <f>内１１!K5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入力シート!D204</f>
        <v>0</v>
      </c>
      <c r="B8" s="218">
        <f>入力シート!E204</f>
        <v>0</v>
      </c>
      <c r="C8" s="218">
        <f>入力シート!H204</f>
        <v>0</v>
      </c>
      <c r="D8" s="269">
        <f>内１１!J6</f>
        <v>0</v>
      </c>
      <c r="E8" s="273">
        <f>入力シート!F204</f>
        <v>0</v>
      </c>
      <c r="F8" s="199">
        <f>内１１!K6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入力シート!D205</f>
        <v>0</v>
      </c>
      <c r="B9" s="218">
        <f>入力シート!E205</f>
        <v>0</v>
      </c>
      <c r="C9" s="218">
        <f>入力シート!H205</f>
        <v>0</v>
      </c>
      <c r="D9" s="269">
        <f>内１１!J7</f>
        <v>0</v>
      </c>
      <c r="E9" s="273">
        <f>入力シート!F205</f>
        <v>0</v>
      </c>
      <c r="F9" s="199">
        <f>内１１!K7</f>
        <v>0</v>
      </c>
      <c r="G9" s="201"/>
      <c r="H9" s="199">
        <f t="shared" ref="H9:H22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入力シート!D206</f>
        <v>0</v>
      </c>
      <c r="B10" s="218">
        <f>入力シート!E206</f>
        <v>0</v>
      </c>
      <c r="C10" s="218">
        <f>入力シート!H206</f>
        <v>0</v>
      </c>
      <c r="D10" s="269">
        <f>内１１!J8</f>
        <v>0</v>
      </c>
      <c r="E10" s="273">
        <f>入力シート!F206</f>
        <v>0</v>
      </c>
      <c r="F10" s="199">
        <f>内１１!K8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入力シート!D207</f>
        <v>0</v>
      </c>
      <c r="B11" s="218">
        <f>入力シート!E207</f>
        <v>0</v>
      </c>
      <c r="C11" s="218">
        <f>入力シート!H207</f>
        <v>0</v>
      </c>
      <c r="D11" s="269">
        <f>内１１!J9</f>
        <v>0</v>
      </c>
      <c r="E11" s="273">
        <f>入力シート!F207</f>
        <v>0</v>
      </c>
      <c r="F11" s="199">
        <f>内１１!K9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入力シート!D208</f>
        <v>0</v>
      </c>
      <c r="B12" s="218">
        <f>入力シート!E208</f>
        <v>0</v>
      </c>
      <c r="C12" s="218">
        <f>入力シート!H208</f>
        <v>0</v>
      </c>
      <c r="D12" s="269">
        <f>内１１!J10</f>
        <v>0</v>
      </c>
      <c r="E12" s="273">
        <f>入力シート!F208</f>
        <v>0</v>
      </c>
      <c r="F12" s="199">
        <f>内１１!K10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入力シート!D209</f>
        <v>0</v>
      </c>
      <c r="B13" s="218">
        <f>入力シート!E209</f>
        <v>0</v>
      </c>
      <c r="C13" s="218">
        <f>入力シート!H209</f>
        <v>0</v>
      </c>
      <c r="D13" s="269">
        <f>内１１!J11</f>
        <v>0</v>
      </c>
      <c r="E13" s="273">
        <f>入力シート!F209</f>
        <v>0</v>
      </c>
      <c r="F13" s="199">
        <f>内１１!K11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入力シート!D210</f>
        <v>0</v>
      </c>
      <c r="B14" s="218">
        <f>入力シート!E210</f>
        <v>0</v>
      </c>
      <c r="C14" s="218">
        <f>入力シート!H210</f>
        <v>0</v>
      </c>
      <c r="D14" s="269">
        <f>内１１!J12</f>
        <v>0</v>
      </c>
      <c r="E14" s="273">
        <f>入力シート!F210</f>
        <v>0</v>
      </c>
      <c r="F14" s="199">
        <f>内１１!K12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入力シート!D211</f>
        <v>0</v>
      </c>
      <c r="B15" s="218">
        <f>入力シート!E211</f>
        <v>0</v>
      </c>
      <c r="C15" s="218">
        <f>入力シート!H211</f>
        <v>0</v>
      </c>
      <c r="D15" s="269">
        <f>内１１!J13</f>
        <v>0</v>
      </c>
      <c r="E15" s="273">
        <f>入力シート!F211</f>
        <v>0</v>
      </c>
      <c r="F15" s="199">
        <f>内１１!K13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 t="shared" si="5"/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入力シート!D212</f>
        <v>0</v>
      </c>
      <c r="B16" s="218">
        <f>入力シート!E212</f>
        <v>0</v>
      </c>
      <c r="C16" s="218">
        <f>入力シート!H212</f>
        <v>0</v>
      </c>
      <c r="D16" s="269">
        <f>内１１!J14</f>
        <v>0</v>
      </c>
      <c r="E16" s="273">
        <f>入力シート!F212</f>
        <v>0</v>
      </c>
      <c r="F16" s="199">
        <f>内１１!K14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入力シート!D213</f>
        <v>0</v>
      </c>
      <c r="B17" s="218">
        <f>入力シート!E213</f>
        <v>0</v>
      </c>
      <c r="C17" s="218">
        <f>入力シート!H213</f>
        <v>0</v>
      </c>
      <c r="D17" s="269">
        <f>内１１!J15</f>
        <v>0</v>
      </c>
      <c r="E17" s="273">
        <f>入力シート!F213</f>
        <v>0</v>
      </c>
      <c r="F17" s="199">
        <f>内１１!K15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入力シート!D214</f>
        <v>0</v>
      </c>
      <c r="B18" s="218">
        <f>入力シート!E214</f>
        <v>0</v>
      </c>
      <c r="C18" s="218">
        <f>入力シート!H214</f>
        <v>0</v>
      </c>
      <c r="D18" s="269">
        <f>内１１!J16</f>
        <v>0</v>
      </c>
      <c r="E18" s="273">
        <f>入力シート!F214</f>
        <v>0</v>
      </c>
      <c r="F18" s="199">
        <f>内１１!K16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入力シート!D215</f>
        <v>0</v>
      </c>
      <c r="B19" s="218">
        <f>入力シート!E215</f>
        <v>0</v>
      </c>
      <c r="C19" s="218">
        <f>入力シート!H215</f>
        <v>0</v>
      </c>
      <c r="D19" s="269">
        <f>内１１!J17</f>
        <v>0</v>
      </c>
      <c r="E19" s="273">
        <f>入力シート!F215</f>
        <v>0</v>
      </c>
      <c r="F19" s="199">
        <f>内１１!K17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入力シート!D216</f>
        <v>0</v>
      </c>
      <c r="B20" s="218">
        <f>入力シート!E216</f>
        <v>0</v>
      </c>
      <c r="C20" s="218">
        <f>入力シート!H216</f>
        <v>0</v>
      </c>
      <c r="D20" s="269">
        <f>内１１!J18</f>
        <v>0</v>
      </c>
      <c r="E20" s="273">
        <f>入力シート!F216</f>
        <v>0</v>
      </c>
      <c r="F20" s="199">
        <f>内１１!K18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入力シート!D217</f>
        <v>0</v>
      </c>
      <c r="B21" s="218">
        <f>入力シート!E217</f>
        <v>0</v>
      </c>
      <c r="C21" s="218">
        <f>入力シート!H217</f>
        <v>0</v>
      </c>
      <c r="D21" s="269">
        <f>内１１!J19</f>
        <v>0</v>
      </c>
      <c r="E21" s="273">
        <f>入力シート!F217</f>
        <v>0</v>
      </c>
      <c r="F21" s="199">
        <f>内１１!K19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入力シート!D218</f>
        <v>0</v>
      </c>
      <c r="B22" s="218">
        <f>入力シート!E218</f>
        <v>0</v>
      </c>
      <c r="C22" s="218">
        <f>入力シート!H218</f>
        <v>0</v>
      </c>
      <c r="D22" s="269">
        <f>内１１!J20</f>
        <v>0</v>
      </c>
      <c r="E22" s="273">
        <f>入力シート!F218</f>
        <v>0</v>
      </c>
      <c r="F22" s="199">
        <f>内１１!K20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入力シート!D219</f>
        <v>0</v>
      </c>
      <c r="B23" s="218">
        <f>入力シート!E219</f>
        <v>0</v>
      </c>
      <c r="C23" s="218">
        <f>入力シート!H219</f>
        <v>0</v>
      </c>
      <c r="D23" s="269">
        <f>内１１!J21</f>
        <v>0</v>
      </c>
      <c r="E23" s="273">
        <f>入力シート!F219</f>
        <v>0</v>
      </c>
      <c r="F23" s="199">
        <f>内１１!K21</f>
        <v>0</v>
      </c>
      <c r="G23" s="202"/>
      <c r="H23" s="199">
        <f>ROUNDDOWN(G23*D23,0)</f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G5:H5"/>
    <mergeCell ref="I5:J5"/>
    <mergeCell ref="K5:M5"/>
    <mergeCell ref="N5:O5"/>
    <mergeCell ref="E1:I1"/>
    <mergeCell ref="B3:E3"/>
    <mergeCell ref="J3:K3"/>
    <mergeCell ref="L3:O3"/>
    <mergeCell ref="A5:A6"/>
    <mergeCell ref="B5:B6"/>
    <mergeCell ref="C5:C6"/>
    <mergeCell ref="D5:D6"/>
    <mergeCell ref="E5:F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19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&amp;CP.11
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197"/>
      <c r="F2" s="197"/>
      <c r="G2" s="197"/>
      <c r="H2" s="197"/>
      <c r="I2" s="197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入力シート!D220</f>
        <v>0</v>
      </c>
      <c r="B7" s="216">
        <f>入力シート!E220</f>
        <v>0</v>
      </c>
      <c r="C7" s="216">
        <f>入力シート!H220</f>
        <v>0</v>
      </c>
      <c r="D7" s="268">
        <f>内１２!J5</f>
        <v>0</v>
      </c>
      <c r="E7" s="273">
        <f>入力シート!F220</f>
        <v>0</v>
      </c>
      <c r="F7" s="198">
        <f>内１２!K5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入力シート!D221</f>
        <v>0</v>
      </c>
      <c r="B8" s="218">
        <f>入力シート!E221</f>
        <v>0</v>
      </c>
      <c r="C8" s="218">
        <f>入力シート!H221</f>
        <v>0</v>
      </c>
      <c r="D8" s="269">
        <f>内１２!J6</f>
        <v>0</v>
      </c>
      <c r="E8" s="273">
        <f>入力シート!F221</f>
        <v>0</v>
      </c>
      <c r="F8" s="199">
        <f>内１２!K6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入力シート!D222</f>
        <v>0</v>
      </c>
      <c r="B9" s="218">
        <f>入力シート!E222</f>
        <v>0</v>
      </c>
      <c r="C9" s="218">
        <f>入力シート!H222</f>
        <v>0</v>
      </c>
      <c r="D9" s="269">
        <f>内１２!J7</f>
        <v>0</v>
      </c>
      <c r="E9" s="273">
        <f>入力シート!F222</f>
        <v>0</v>
      </c>
      <c r="F9" s="199">
        <f>内１２!K7</f>
        <v>0</v>
      </c>
      <c r="G9" s="201"/>
      <c r="H9" s="199">
        <f t="shared" ref="H9:H22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入力シート!D223</f>
        <v>0</v>
      </c>
      <c r="B10" s="218">
        <f>入力シート!E223</f>
        <v>0</v>
      </c>
      <c r="C10" s="218">
        <f>入力シート!H223</f>
        <v>0</v>
      </c>
      <c r="D10" s="269">
        <f>内１２!J8</f>
        <v>0</v>
      </c>
      <c r="E10" s="273">
        <f>入力シート!F223</f>
        <v>0</v>
      </c>
      <c r="F10" s="199">
        <f>内１２!K8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入力シート!D224</f>
        <v>0</v>
      </c>
      <c r="B11" s="218">
        <f>入力シート!E224</f>
        <v>0</v>
      </c>
      <c r="C11" s="218">
        <f>入力シート!H224</f>
        <v>0</v>
      </c>
      <c r="D11" s="269">
        <f>内１２!J9</f>
        <v>0</v>
      </c>
      <c r="E11" s="273">
        <f>入力シート!F224</f>
        <v>0</v>
      </c>
      <c r="F11" s="199">
        <f>内１２!K9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入力シート!D225</f>
        <v>0</v>
      </c>
      <c r="B12" s="218">
        <f>入力シート!E225</f>
        <v>0</v>
      </c>
      <c r="C12" s="218">
        <f>入力シート!H225</f>
        <v>0</v>
      </c>
      <c r="D12" s="269">
        <f>内１２!J10</f>
        <v>0</v>
      </c>
      <c r="E12" s="273">
        <f>入力シート!F225</f>
        <v>0</v>
      </c>
      <c r="F12" s="199">
        <f>内１２!K10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入力シート!D226</f>
        <v>0</v>
      </c>
      <c r="B13" s="218">
        <f>入力シート!E226</f>
        <v>0</v>
      </c>
      <c r="C13" s="218">
        <f>入力シート!H226</f>
        <v>0</v>
      </c>
      <c r="D13" s="269">
        <f>内１２!J11</f>
        <v>0</v>
      </c>
      <c r="E13" s="273">
        <f>入力シート!F226</f>
        <v>0</v>
      </c>
      <c r="F13" s="199">
        <f>内１２!K11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入力シート!D227</f>
        <v>0</v>
      </c>
      <c r="B14" s="218">
        <f>入力シート!E227</f>
        <v>0</v>
      </c>
      <c r="C14" s="218">
        <f>入力シート!H227</f>
        <v>0</v>
      </c>
      <c r="D14" s="269">
        <f>内１２!J12</f>
        <v>0</v>
      </c>
      <c r="E14" s="273">
        <f>入力シート!F227</f>
        <v>0</v>
      </c>
      <c r="F14" s="199">
        <f>内１２!K12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入力シート!D228</f>
        <v>0</v>
      </c>
      <c r="B15" s="218">
        <f>入力シート!E228</f>
        <v>0</v>
      </c>
      <c r="C15" s="218">
        <f>入力シート!H228</f>
        <v>0</v>
      </c>
      <c r="D15" s="269">
        <f>内１２!J13</f>
        <v>0</v>
      </c>
      <c r="E15" s="273">
        <f>入力シート!F228</f>
        <v>0</v>
      </c>
      <c r="F15" s="199">
        <f>内１２!K13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 t="shared" si="5"/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入力シート!D229</f>
        <v>0</v>
      </c>
      <c r="B16" s="218">
        <f>入力シート!E229</f>
        <v>0</v>
      </c>
      <c r="C16" s="218">
        <f>入力シート!H229</f>
        <v>0</v>
      </c>
      <c r="D16" s="269">
        <f>内１２!J14</f>
        <v>0</v>
      </c>
      <c r="E16" s="273">
        <f>入力シート!F229</f>
        <v>0</v>
      </c>
      <c r="F16" s="199">
        <f>内１２!K14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入力シート!D230</f>
        <v>0</v>
      </c>
      <c r="B17" s="218">
        <f>入力シート!E230</f>
        <v>0</v>
      </c>
      <c r="C17" s="218">
        <f>入力シート!H230</f>
        <v>0</v>
      </c>
      <c r="D17" s="269">
        <f>内１２!J15</f>
        <v>0</v>
      </c>
      <c r="E17" s="273">
        <f>入力シート!F230</f>
        <v>0</v>
      </c>
      <c r="F17" s="199">
        <f>内１２!K15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入力シート!D231</f>
        <v>0</v>
      </c>
      <c r="B18" s="218">
        <f>入力シート!E231</f>
        <v>0</v>
      </c>
      <c r="C18" s="218">
        <f>入力シート!H231</f>
        <v>0</v>
      </c>
      <c r="D18" s="269">
        <f>内１２!J16</f>
        <v>0</v>
      </c>
      <c r="E18" s="273">
        <f>入力シート!F231</f>
        <v>0</v>
      </c>
      <c r="F18" s="199">
        <f>内１２!K16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入力シート!D232</f>
        <v>0</v>
      </c>
      <c r="B19" s="218">
        <f>入力シート!E232</f>
        <v>0</v>
      </c>
      <c r="C19" s="218">
        <f>入力シート!H232</f>
        <v>0</v>
      </c>
      <c r="D19" s="269">
        <f>内１２!J17</f>
        <v>0</v>
      </c>
      <c r="E19" s="273">
        <f>入力シート!F232</f>
        <v>0</v>
      </c>
      <c r="F19" s="199">
        <f>内１２!K17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入力シート!D233</f>
        <v>0</v>
      </c>
      <c r="B20" s="218">
        <f>入力シート!E233</f>
        <v>0</v>
      </c>
      <c r="C20" s="218">
        <f>入力シート!H233</f>
        <v>0</v>
      </c>
      <c r="D20" s="269">
        <f>内１２!J18</f>
        <v>0</v>
      </c>
      <c r="E20" s="273">
        <f>入力シート!F233</f>
        <v>0</v>
      </c>
      <c r="F20" s="199">
        <f>内１２!K18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入力シート!D234</f>
        <v>0</v>
      </c>
      <c r="B21" s="218">
        <f>入力シート!E234</f>
        <v>0</v>
      </c>
      <c r="C21" s="218">
        <f>入力シート!H234</f>
        <v>0</v>
      </c>
      <c r="D21" s="269">
        <f>内１２!J19</f>
        <v>0</v>
      </c>
      <c r="E21" s="273">
        <f>入力シート!F234</f>
        <v>0</v>
      </c>
      <c r="F21" s="199">
        <f>内１２!K19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入力シート!D235</f>
        <v>0</v>
      </c>
      <c r="B22" s="218">
        <f>入力シート!E235</f>
        <v>0</v>
      </c>
      <c r="C22" s="218">
        <f>入力シート!H235</f>
        <v>0</v>
      </c>
      <c r="D22" s="269">
        <f>内１２!J20</f>
        <v>0</v>
      </c>
      <c r="E22" s="273">
        <f>入力シート!F235</f>
        <v>0</v>
      </c>
      <c r="F22" s="199">
        <f>内１２!K20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入力シート!D236</f>
        <v>0</v>
      </c>
      <c r="B23" s="218">
        <f>入力シート!E236</f>
        <v>0</v>
      </c>
      <c r="C23" s="218">
        <f>入力シート!H236</f>
        <v>0</v>
      </c>
      <c r="D23" s="269">
        <f>内１２!J21</f>
        <v>0</v>
      </c>
      <c r="E23" s="273">
        <f>入力シート!F236</f>
        <v>0</v>
      </c>
      <c r="F23" s="199">
        <f>内１２!K21</f>
        <v>0</v>
      </c>
      <c r="G23" s="202"/>
      <c r="H23" s="199">
        <f>ROUNDDOWN(G23*D23,0)</f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G5:H5"/>
    <mergeCell ref="I5:J5"/>
    <mergeCell ref="K5:M5"/>
    <mergeCell ref="N5:O5"/>
    <mergeCell ref="E1:I1"/>
    <mergeCell ref="B3:E3"/>
    <mergeCell ref="J3:K3"/>
    <mergeCell ref="L3:O3"/>
    <mergeCell ref="A5:A6"/>
    <mergeCell ref="B5:B6"/>
    <mergeCell ref="C5:C6"/>
    <mergeCell ref="D5:D6"/>
    <mergeCell ref="E5:F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18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&amp;CP.12
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197"/>
      <c r="F2" s="197"/>
      <c r="G2" s="197"/>
      <c r="H2" s="197"/>
      <c r="I2" s="197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入力シート!D237</f>
        <v>0</v>
      </c>
      <c r="B7" s="216">
        <f>入力シート!E237</f>
        <v>0</v>
      </c>
      <c r="C7" s="216">
        <f>入力シート!H237</f>
        <v>0</v>
      </c>
      <c r="D7" s="268">
        <f>内１３!J5</f>
        <v>0</v>
      </c>
      <c r="E7" s="273">
        <f>入力シート!F237</f>
        <v>0</v>
      </c>
      <c r="F7" s="198">
        <f>内１３!K5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入力シート!D238</f>
        <v>0</v>
      </c>
      <c r="B8" s="218">
        <f>入力シート!E238</f>
        <v>0</v>
      </c>
      <c r="C8" s="218">
        <f>入力シート!H238</f>
        <v>0</v>
      </c>
      <c r="D8" s="269">
        <f>内１３!J6</f>
        <v>0</v>
      </c>
      <c r="E8" s="273">
        <f>入力シート!F238</f>
        <v>0</v>
      </c>
      <c r="F8" s="199">
        <f>内１３!K6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入力シート!D239</f>
        <v>0</v>
      </c>
      <c r="B9" s="218">
        <f>入力シート!E239</f>
        <v>0</v>
      </c>
      <c r="C9" s="218">
        <f>入力シート!H239</f>
        <v>0</v>
      </c>
      <c r="D9" s="269">
        <f>内１３!J7</f>
        <v>0</v>
      </c>
      <c r="E9" s="273">
        <f>入力シート!F239</f>
        <v>0</v>
      </c>
      <c r="F9" s="199">
        <f>内１３!K7</f>
        <v>0</v>
      </c>
      <c r="G9" s="201"/>
      <c r="H9" s="199">
        <f t="shared" ref="H9:H22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入力シート!D240</f>
        <v>0</v>
      </c>
      <c r="B10" s="218">
        <f>入力シート!E240</f>
        <v>0</v>
      </c>
      <c r="C10" s="218">
        <f>入力シート!H240</f>
        <v>0</v>
      </c>
      <c r="D10" s="269">
        <f>内１３!J8</f>
        <v>0</v>
      </c>
      <c r="E10" s="273">
        <f>入力シート!F240</f>
        <v>0</v>
      </c>
      <c r="F10" s="199">
        <f>内１３!K8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入力シート!D241</f>
        <v>0</v>
      </c>
      <c r="B11" s="218">
        <f>入力シート!E241</f>
        <v>0</v>
      </c>
      <c r="C11" s="218">
        <f>入力シート!H241</f>
        <v>0</v>
      </c>
      <c r="D11" s="269">
        <f>内１３!J9</f>
        <v>0</v>
      </c>
      <c r="E11" s="273">
        <f>入力シート!F241</f>
        <v>0</v>
      </c>
      <c r="F11" s="199">
        <f>内１３!K9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入力シート!D242</f>
        <v>0</v>
      </c>
      <c r="B12" s="218">
        <f>入力シート!E242</f>
        <v>0</v>
      </c>
      <c r="C12" s="218">
        <f>入力シート!H242</f>
        <v>0</v>
      </c>
      <c r="D12" s="269">
        <f>内１３!J10</f>
        <v>0</v>
      </c>
      <c r="E12" s="273">
        <f>入力シート!F242</f>
        <v>0</v>
      </c>
      <c r="F12" s="199">
        <f>内１３!K10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入力シート!D243</f>
        <v>0</v>
      </c>
      <c r="B13" s="218">
        <f>入力シート!E243</f>
        <v>0</v>
      </c>
      <c r="C13" s="218">
        <f>入力シート!H243</f>
        <v>0</v>
      </c>
      <c r="D13" s="269">
        <f>内１３!J11</f>
        <v>0</v>
      </c>
      <c r="E13" s="273">
        <f>入力シート!F243</f>
        <v>0</v>
      </c>
      <c r="F13" s="199">
        <f>内１３!K11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入力シート!D244</f>
        <v>0</v>
      </c>
      <c r="B14" s="218">
        <f>入力シート!E244</f>
        <v>0</v>
      </c>
      <c r="C14" s="218">
        <f>入力シート!H244</f>
        <v>0</v>
      </c>
      <c r="D14" s="269">
        <f>内１３!J12</f>
        <v>0</v>
      </c>
      <c r="E14" s="273">
        <f>入力シート!F244</f>
        <v>0</v>
      </c>
      <c r="F14" s="199">
        <f>内１３!K12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入力シート!D245</f>
        <v>0</v>
      </c>
      <c r="B15" s="218">
        <f>入力シート!E245</f>
        <v>0</v>
      </c>
      <c r="C15" s="218">
        <f>入力シート!H245</f>
        <v>0</v>
      </c>
      <c r="D15" s="269">
        <f>内１３!J13</f>
        <v>0</v>
      </c>
      <c r="E15" s="273">
        <f>入力シート!F245</f>
        <v>0</v>
      </c>
      <c r="F15" s="199">
        <f>内１３!K13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 t="shared" si="5"/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入力シート!D246</f>
        <v>0</v>
      </c>
      <c r="B16" s="218">
        <f>入力シート!E246</f>
        <v>0</v>
      </c>
      <c r="C16" s="218">
        <f>入力シート!H246</f>
        <v>0</v>
      </c>
      <c r="D16" s="269">
        <f>内１３!J14</f>
        <v>0</v>
      </c>
      <c r="E16" s="273">
        <f>入力シート!F246</f>
        <v>0</v>
      </c>
      <c r="F16" s="199">
        <f>内１３!K14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入力シート!D247</f>
        <v>0</v>
      </c>
      <c r="B17" s="218">
        <f>入力シート!E247</f>
        <v>0</v>
      </c>
      <c r="C17" s="218">
        <f>入力シート!H247</f>
        <v>0</v>
      </c>
      <c r="D17" s="269">
        <f>内１３!J15</f>
        <v>0</v>
      </c>
      <c r="E17" s="273">
        <f>入力シート!F247</f>
        <v>0</v>
      </c>
      <c r="F17" s="199">
        <f>内１３!K15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入力シート!D248</f>
        <v>0</v>
      </c>
      <c r="B18" s="218">
        <f>入力シート!E248</f>
        <v>0</v>
      </c>
      <c r="C18" s="218">
        <f>入力シート!H248</f>
        <v>0</v>
      </c>
      <c r="D18" s="269">
        <f>内１３!J16</f>
        <v>0</v>
      </c>
      <c r="E18" s="273">
        <f>入力シート!F248</f>
        <v>0</v>
      </c>
      <c r="F18" s="199">
        <f>内１３!K16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入力シート!D249</f>
        <v>0</v>
      </c>
      <c r="B19" s="218">
        <f>入力シート!E249</f>
        <v>0</v>
      </c>
      <c r="C19" s="218">
        <f>入力シート!H249</f>
        <v>0</v>
      </c>
      <c r="D19" s="269">
        <f>内１３!J17</f>
        <v>0</v>
      </c>
      <c r="E19" s="273">
        <f>入力シート!F249</f>
        <v>0</v>
      </c>
      <c r="F19" s="199">
        <f>内１３!K17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入力シート!D250</f>
        <v>0</v>
      </c>
      <c r="B20" s="218">
        <f>入力シート!E250</f>
        <v>0</v>
      </c>
      <c r="C20" s="218">
        <f>入力シート!H250</f>
        <v>0</v>
      </c>
      <c r="D20" s="269">
        <f>内１３!J18</f>
        <v>0</v>
      </c>
      <c r="E20" s="273">
        <f>入力シート!F250</f>
        <v>0</v>
      </c>
      <c r="F20" s="199">
        <f>内１３!K18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入力シート!D251</f>
        <v>0</v>
      </c>
      <c r="B21" s="218">
        <f>入力シート!E251</f>
        <v>0</v>
      </c>
      <c r="C21" s="218">
        <f>入力シート!H251</f>
        <v>0</v>
      </c>
      <c r="D21" s="269">
        <f>内１３!J19</f>
        <v>0</v>
      </c>
      <c r="E21" s="273">
        <f>入力シート!F251</f>
        <v>0</v>
      </c>
      <c r="F21" s="199">
        <f>内１３!K19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入力シート!D252</f>
        <v>0</v>
      </c>
      <c r="B22" s="218">
        <f>入力シート!E252</f>
        <v>0</v>
      </c>
      <c r="C22" s="218">
        <f>入力シート!H252</f>
        <v>0</v>
      </c>
      <c r="D22" s="269">
        <f>内１３!J20</f>
        <v>0</v>
      </c>
      <c r="E22" s="273">
        <f>入力シート!F252</f>
        <v>0</v>
      </c>
      <c r="F22" s="199">
        <f>内１３!K20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入力シート!D253</f>
        <v>0</v>
      </c>
      <c r="B23" s="218">
        <f>入力シート!E253</f>
        <v>0</v>
      </c>
      <c r="C23" s="218">
        <f>入力シート!H253</f>
        <v>0</v>
      </c>
      <c r="D23" s="269">
        <f>内１３!J21</f>
        <v>0</v>
      </c>
      <c r="E23" s="273">
        <f>入力シート!F253</f>
        <v>0</v>
      </c>
      <c r="F23" s="199">
        <f>内１３!K21</f>
        <v>0</v>
      </c>
      <c r="G23" s="202"/>
      <c r="H23" s="199">
        <f>ROUNDDOWN(G23*D23,0)</f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G5:H5"/>
    <mergeCell ref="I5:J5"/>
    <mergeCell ref="K5:M5"/>
    <mergeCell ref="N5:O5"/>
    <mergeCell ref="E1:I1"/>
    <mergeCell ref="B3:E3"/>
    <mergeCell ref="J3:K3"/>
    <mergeCell ref="L3:O3"/>
    <mergeCell ref="A5:A6"/>
    <mergeCell ref="B5:B6"/>
    <mergeCell ref="C5:C6"/>
    <mergeCell ref="D5:D6"/>
    <mergeCell ref="E5:F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17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&amp;CP.13
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286"/>
      <c r="F2" s="286"/>
      <c r="G2" s="286"/>
      <c r="H2" s="286"/>
      <c r="I2" s="286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入力シート!D254</f>
        <v>0</v>
      </c>
      <c r="B7" s="216">
        <f>入力シート!E254</f>
        <v>0</v>
      </c>
      <c r="C7" s="216">
        <f>入力シート!H254</f>
        <v>0</v>
      </c>
      <c r="D7" s="268">
        <f>内１４!J5</f>
        <v>0</v>
      </c>
      <c r="E7" s="273">
        <f>入力シート!F254</f>
        <v>0</v>
      </c>
      <c r="F7" s="198">
        <f>内１４!K5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入力シート!D255</f>
        <v>0</v>
      </c>
      <c r="B8" s="218">
        <f>入力シート!E255</f>
        <v>0</v>
      </c>
      <c r="C8" s="218">
        <f>入力シート!H255</f>
        <v>0</v>
      </c>
      <c r="D8" s="269">
        <f>内１４!J6</f>
        <v>0</v>
      </c>
      <c r="E8" s="273">
        <f>入力シート!F255</f>
        <v>0</v>
      </c>
      <c r="F8" s="199">
        <f>内１４!K6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入力シート!D256</f>
        <v>0</v>
      </c>
      <c r="B9" s="218">
        <f>入力シート!E256</f>
        <v>0</v>
      </c>
      <c r="C9" s="218">
        <f>入力シート!H256</f>
        <v>0</v>
      </c>
      <c r="D9" s="269">
        <f>内１４!J7</f>
        <v>0</v>
      </c>
      <c r="E9" s="273">
        <f>入力シート!F256</f>
        <v>0</v>
      </c>
      <c r="F9" s="199">
        <f>内１４!K7</f>
        <v>0</v>
      </c>
      <c r="G9" s="201"/>
      <c r="H9" s="199">
        <f t="shared" ref="H9:H22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入力シート!D257</f>
        <v>0</v>
      </c>
      <c r="B10" s="218">
        <f>入力シート!E257</f>
        <v>0</v>
      </c>
      <c r="C10" s="218">
        <f>入力シート!H257</f>
        <v>0</v>
      </c>
      <c r="D10" s="269">
        <f>内１４!J8</f>
        <v>0</v>
      </c>
      <c r="E10" s="273">
        <f>入力シート!F257</f>
        <v>0</v>
      </c>
      <c r="F10" s="199">
        <f>内１４!K8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入力シート!D258</f>
        <v>0</v>
      </c>
      <c r="B11" s="218">
        <f>入力シート!E258</f>
        <v>0</v>
      </c>
      <c r="C11" s="218">
        <f>入力シート!H258</f>
        <v>0</v>
      </c>
      <c r="D11" s="269">
        <f>内１４!J9</f>
        <v>0</v>
      </c>
      <c r="E11" s="273">
        <f>入力シート!F258</f>
        <v>0</v>
      </c>
      <c r="F11" s="199">
        <f>内１４!K9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入力シート!D259</f>
        <v>0</v>
      </c>
      <c r="B12" s="218">
        <f>入力シート!E259</f>
        <v>0</v>
      </c>
      <c r="C12" s="218">
        <f>入力シート!H259</f>
        <v>0</v>
      </c>
      <c r="D12" s="269">
        <f>内１４!J10</f>
        <v>0</v>
      </c>
      <c r="E12" s="273">
        <f>入力シート!F259</f>
        <v>0</v>
      </c>
      <c r="F12" s="199">
        <f>内１４!K10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入力シート!D260</f>
        <v>0</v>
      </c>
      <c r="B13" s="218">
        <f>入力シート!E260</f>
        <v>0</v>
      </c>
      <c r="C13" s="218">
        <f>入力シート!H260</f>
        <v>0</v>
      </c>
      <c r="D13" s="269">
        <f>内１４!J11</f>
        <v>0</v>
      </c>
      <c r="E13" s="273">
        <f>入力シート!F260</f>
        <v>0</v>
      </c>
      <c r="F13" s="199">
        <f>内１４!K11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入力シート!D261</f>
        <v>0</v>
      </c>
      <c r="B14" s="218">
        <f>入力シート!E261</f>
        <v>0</v>
      </c>
      <c r="C14" s="218">
        <f>入力シート!H261</f>
        <v>0</v>
      </c>
      <c r="D14" s="269">
        <f>内１４!J12</f>
        <v>0</v>
      </c>
      <c r="E14" s="273">
        <f>入力シート!F261</f>
        <v>0</v>
      </c>
      <c r="F14" s="199">
        <f>内１４!K12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入力シート!D262</f>
        <v>0</v>
      </c>
      <c r="B15" s="218">
        <f>入力シート!E262</f>
        <v>0</v>
      </c>
      <c r="C15" s="218">
        <f>入力シート!H262</f>
        <v>0</v>
      </c>
      <c r="D15" s="269">
        <f>内１４!J13</f>
        <v>0</v>
      </c>
      <c r="E15" s="273">
        <f>入力シート!F262</f>
        <v>0</v>
      </c>
      <c r="F15" s="199">
        <f>内１４!K13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 t="shared" si="5"/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入力シート!D263</f>
        <v>0</v>
      </c>
      <c r="B16" s="218">
        <f>入力シート!E263</f>
        <v>0</v>
      </c>
      <c r="C16" s="218">
        <f>入力シート!H263</f>
        <v>0</v>
      </c>
      <c r="D16" s="269">
        <f>内１４!J14</f>
        <v>0</v>
      </c>
      <c r="E16" s="273">
        <f>入力シート!F263</f>
        <v>0</v>
      </c>
      <c r="F16" s="199">
        <f>内１４!K14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入力シート!D264</f>
        <v>0</v>
      </c>
      <c r="B17" s="218">
        <f>入力シート!E264</f>
        <v>0</v>
      </c>
      <c r="C17" s="218">
        <f>入力シート!H264</f>
        <v>0</v>
      </c>
      <c r="D17" s="269">
        <f>内１４!J15</f>
        <v>0</v>
      </c>
      <c r="E17" s="273">
        <f>入力シート!F264</f>
        <v>0</v>
      </c>
      <c r="F17" s="199">
        <f>内１４!K15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入力シート!D265</f>
        <v>0</v>
      </c>
      <c r="B18" s="218">
        <f>入力シート!E265</f>
        <v>0</v>
      </c>
      <c r="C18" s="218">
        <f>入力シート!H265</f>
        <v>0</v>
      </c>
      <c r="D18" s="269">
        <f>内１４!J16</f>
        <v>0</v>
      </c>
      <c r="E18" s="273">
        <f>入力シート!F265</f>
        <v>0</v>
      </c>
      <c r="F18" s="199">
        <f>内１４!K16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入力シート!D266</f>
        <v>0</v>
      </c>
      <c r="B19" s="218">
        <f>入力シート!E266</f>
        <v>0</v>
      </c>
      <c r="C19" s="218">
        <f>入力シート!H266</f>
        <v>0</v>
      </c>
      <c r="D19" s="269">
        <f>内１４!J17</f>
        <v>0</v>
      </c>
      <c r="E19" s="273">
        <f>入力シート!F266</f>
        <v>0</v>
      </c>
      <c r="F19" s="199">
        <f>内１４!K17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入力シート!D267</f>
        <v>0</v>
      </c>
      <c r="B20" s="218">
        <f>入力シート!E267</f>
        <v>0</v>
      </c>
      <c r="C20" s="218">
        <f>入力シート!H267</f>
        <v>0</v>
      </c>
      <c r="D20" s="269">
        <f>内１４!J18</f>
        <v>0</v>
      </c>
      <c r="E20" s="273">
        <f>入力シート!F267</f>
        <v>0</v>
      </c>
      <c r="F20" s="199">
        <f>内１４!K18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入力シート!D268</f>
        <v>0</v>
      </c>
      <c r="B21" s="218">
        <f>入力シート!E268</f>
        <v>0</v>
      </c>
      <c r="C21" s="218">
        <f>入力シート!H268</f>
        <v>0</v>
      </c>
      <c r="D21" s="269">
        <f>内１４!J19</f>
        <v>0</v>
      </c>
      <c r="E21" s="273">
        <f>入力シート!F268</f>
        <v>0</v>
      </c>
      <c r="F21" s="199">
        <f>内１４!K19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入力シート!D269</f>
        <v>0</v>
      </c>
      <c r="B22" s="218">
        <f>入力シート!E269</f>
        <v>0</v>
      </c>
      <c r="C22" s="218">
        <f>入力シート!H269</f>
        <v>0</v>
      </c>
      <c r="D22" s="269">
        <f>内１４!J20</f>
        <v>0</v>
      </c>
      <c r="E22" s="273">
        <f>入力シート!F269</f>
        <v>0</v>
      </c>
      <c r="F22" s="199">
        <f>内１４!K20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入力シート!D270</f>
        <v>0</v>
      </c>
      <c r="B23" s="218">
        <f>入力シート!E270</f>
        <v>0</v>
      </c>
      <c r="C23" s="218">
        <f>入力シート!H270</f>
        <v>0</v>
      </c>
      <c r="D23" s="269">
        <f>内１４!J21</f>
        <v>0</v>
      </c>
      <c r="E23" s="273">
        <f>入力シート!F270</f>
        <v>0</v>
      </c>
      <c r="F23" s="199">
        <f>内１４!K21</f>
        <v>0</v>
      </c>
      <c r="G23" s="202"/>
      <c r="H23" s="199">
        <f>ROUNDDOWN(G23*D23,0)</f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A5:A6"/>
    <mergeCell ref="B5:B6"/>
    <mergeCell ref="C5:C6"/>
    <mergeCell ref="D5:D6"/>
    <mergeCell ref="E5:F5"/>
    <mergeCell ref="I5:J5"/>
    <mergeCell ref="K5:M5"/>
    <mergeCell ref="N5:O5"/>
    <mergeCell ref="E1:I1"/>
    <mergeCell ref="B3:E3"/>
    <mergeCell ref="J3:K3"/>
    <mergeCell ref="G5:H5"/>
    <mergeCell ref="L3:O3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16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&amp;CP.14
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290"/>
      <c r="F2" s="290"/>
      <c r="G2" s="290"/>
      <c r="H2" s="290"/>
      <c r="I2" s="290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入力シート!D271</f>
        <v>0</v>
      </c>
      <c r="B7" s="216">
        <f>入力シート!E271</f>
        <v>0</v>
      </c>
      <c r="C7" s="216">
        <f>入力シート!H271</f>
        <v>0</v>
      </c>
      <c r="D7" s="268">
        <f>内１５!J5</f>
        <v>0</v>
      </c>
      <c r="E7" s="273">
        <f>入力シート!F271</f>
        <v>0</v>
      </c>
      <c r="F7" s="198">
        <f>内１５!K5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入力シート!D272</f>
        <v>0</v>
      </c>
      <c r="B8" s="218">
        <f>入力シート!E272</f>
        <v>0</v>
      </c>
      <c r="C8" s="218">
        <f>入力シート!H272</f>
        <v>0</v>
      </c>
      <c r="D8" s="269">
        <f>内１５!J6</f>
        <v>0</v>
      </c>
      <c r="E8" s="273">
        <f>入力シート!F272</f>
        <v>0</v>
      </c>
      <c r="F8" s="199">
        <f>内１５!K6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入力シート!D273</f>
        <v>0</v>
      </c>
      <c r="B9" s="218">
        <f>入力シート!E273</f>
        <v>0</v>
      </c>
      <c r="C9" s="218">
        <f>入力シート!H273</f>
        <v>0</v>
      </c>
      <c r="D9" s="269">
        <f>内１５!J7</f>
        <v>0</v>
      </c>
      <c r="E9" s="273">
        <f>入力シート!F273</f>
        <v>0</v>
      </c>
      <c r="F9" s="199">
        <f>内１５!K7</f>
        <v>0</v>
      </c>
      <c r="G9" s="201"/>
      <c r="H9" s="199">
        <f t="shared" ref="H9:H22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入力シート!D274</f>
        <v>0</v>
      </c>
      <c r="B10" s="218">
        <f>入力シート!E274</f>
        <v>0</v>
      </c>
      <c r="C10" s="218">
        <f>入力シート!H274</f>
        <v>0</v>
      </c>
      <c r="D10" s="269">
        <f>内１５!J8</f>
        <v>0</v>
      </c>
      <c r="E10" s="273">
        <f>入力シート!F274</f>
        <v>0</v>
      </c>
      <c r="F10" s="199">
        <f>内１５!K8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入力シート!D275</f>
        <v>0</v>
      </c>
      <c r="B11" s="218">
        <f>入力シート!E275</f>
        <v>0</v>
      </c>
      <c r="C11" s="218">
        <f>入力シート!H275</f>
        <v>0</v>
      </c>
      <c r="D11" s="269">
        <f>内１５!J9</f>
        <v>0</v>
      </c>
      <c r="E11" s="273">
        <f>入力シート!F275</f>
        <v>0</v>
      </c>
      <c r="F11" s="199">
        <f>内１５!K9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入力シート!D276</f>
        <v>0</v>
      </c>
      <c r="B12" s="218">
        <f>入力シート!E276</f>
        <v>0</v>
      </c>
      <c r="C12" s="218">
        <f>入力シート!H276</f>
        <v>0</v>
      </c>
      <c r="D12" s="269">
        <f>内１５!J10</f>
        <v>0</v>
      </c>
      <c r="E12" s="273">
        <f>入力シート!F276</f>
        <v>0</v>
      </c>
      <c r="F12" s="199">
        <f>内１５!K10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入力シート!D277</f>
        <v>0</v>
      </c>
      <c r="B13" s="218">
        <f>入力シート!E277</f>
        <v>0</v>
      </c>
      <c r="C13" s="218">
        <f>入力シート!H277</f>
        <v>0</v>
      </c>
      <c r="D13" s="269">
        <f>内１５!J11</f>
        <v>0</v>
      </c>
      <c r="E13" s="273">
        <f>入力シート!F277</f>
        <v>0</v>
      </c>
      <c r="F13" s="199">
        <f>内１５!K11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入力シート!D278</f>
        <v>0</v>
      </c>
      <c r="B14" s="218">
        <f>入力シート!E278</f>
        <v>0</v>
      </c>
      <c r="C14" s="218">
        <f>入力シート!H278</f>
        <v>0</v>
      </c>
      <c r="D14" s="269">
        <f>内１５!J12</f>
        <v>0</v>
      </c>
      <c r="E14" s="273">
        <f>入力シート!F278</f>
        <v>0</v>
      </c>
      <c r="F14" s="199">
        <f>内１５!K12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入力シート!D279</f>
        <v>0</v>
      </c>
      <c r="B15" s="218">
        <f>入力シート!E279</f>
        <v>0</v>
      </c>
      <c r="C15" s="218">
        <f>入力シート!H279</f>
        <v>0</v>
      </c>
      <c r="D15" s="269">
        <f>内１５!J13</f>
        <v>0</v>
      </c>
      <c r="E15" s="273">
        <f>入力シート!F279</f>
        <v>0</v>
      </c>
      <c r="F15" s="199">
        <f>内１５!K13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 t="shared" si="5"/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入力シート!D280</f>
        <v>0</v>
      </c>
      <c r="B16" s="218">
        <f>入力シート!E280</f>
        <v>0</v>
      </c>
      <c r="C16" s="218">
        <f>入力シート!H280</f>
        <v>0</v>
      </c>
      <c r="D16" s="269">
        <f>内１５!J14</f>
        <v>0</v>
      </c>
      <c r="E16" s="273">
        <f>入力シート!F280</f>
        <v>0</v>
      </c>
      <c r="F16" s="199">
        <f>内１５!K14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入力シート!D281</f>
        <v>0</v>
      </c>
      <c r="B17" s="218">
        <f>入力シート!E281</f>
        <v>0</v>
      </c>
      <c r="C17" s="218">
        <f>入力シート!H281</f>
        <v>0</v>
      </c>
      <c r="D17" s="269">
        <f>内１５!J15</f>
        <v>0</v>
      </c>
      <c r="E17" s="273">
        <f>入力シート!F281</f>
        <v>0</v>
      </c>
      <c r="F17" s="199">
        <f>内１５!K15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入力シート!D282</f>
        <v>0</v>
      </c>
      <c r="B18" s="218">
        <f>入力シート!E282</f>
        <v>0</v>
      </c>
      <c r="C18" s="218">
        <f>入力シート!H282</f>
        <v>0</v>
      </c>
      <c r="D18" s="269">
        <f>内１５!J16</f>
        <v>0</v>
      </c>
      <c r="E18" s="273">
        <f>入力シート!F282</f>
        <v>0</v>
      </c>
      <c r="F18" s="199">
        <f>内１５!K16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入力シート!D283</f>
        <v>0</v>
      </c>
      <c r="B19" s="218">
        <f>入力シート!E283</f>
        <v>0</v>
      </c>
      <c r="C19" s="218">
        <f>入力シート!H283</f>
        <v>0</v>
      </c>
      <c r="D19" s="269">
        <f>内１５!J17</f>
        <v>0</v>
      </c>
      <c r="E19" s="273">
        <f>入力シート!F283</f>
        <v>0</v>
      </c>
      <c r="F19" s="199">
        <f>内１５!K17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入力シート!D284</f>
        <v>0</v>
      </c>
      <c r="B20" s="218">
        <f>入力シート!E284</f>
        <v>0</v>
      </c>
      <c r="C20" s="218">
        <f>入力シート!H284</f>
        <v>0</v>
      </c>
      <c r="D20" s="269">
        <f>内１５!J18</f>
        <v>0</v>
      </c>
      <c r="E20" s="273">
        <f>入力シート!F284</f>
        <v>0</v>
      </c>
      <c r="F20" s="199">
        <f>内１５!K18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入力シート!D285</f>
        <v>0</v>
      </c>
      <c r="B21" s="218">
        <f>入力シート!E285</f>
        <v>0</v>
      </c>
      <c r="C21" s="218">
        <f>入力シート!H285</f>
        <v>0</v>
      </c>
      <c r="D21" s="269">
        <f>内１５!J19</f>
        <v>0</v>
      </c>
      <c r="E21" s="273">
        <f>入力シート!F285</f>
        <v>0</v>
      </c>
      <c r="F21" s="199">
        <f>内１５!K19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入力シート!D286</f>
        <v>0</v>
      </c>
      <c r="B22" s="218">
        <f>入力シート!E286</f>
        <v>0</v>
      </c>
      <c r="C22" s="218">
        <f>入力シート!H286</f>
        <v>0</v>
      </c>
      <c r="D22" s="269">
        <f>内１５!J20</f>
        <v>0</v>
      </c>
      <c r="E22" s="273">
        <f>入力シート!F286</f>
        <v>0</v>
      </c>
      <c r="F22" s="199">
        <f>内１５!K20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入力シート!D287</f>
        <v>0</v>
      </c>
      <c r="B23" s="218">
        <f>入力シート!E287</f>
        <v>0</v>
      </c>
      <c r="C23" s="218">
        <f>入力シート!H287</f>
        <v>0</v>
      </c>
      <c r="D23" s="269">
        <f>内１５!J21</f>
        <v>0</v>
      </c>
      <c r="E23" s="273">
        <f>入力シート!F287</f>
        <v>0</v>
      </c>
      <c r="F23" s="199">
        <f>内１５!K21</f>
        <v>0</v>
      </c>
      <c r="G23" s="202"/>
      <c r="H23" s="199">
        <f>ROUNDDOWN(G23*D23,0)</f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I5:J5"/>
    <mergeCell ref="K5:M5"/>
    <mergeCell ref="N5:O5"/>
    <mergeCell ref="E1:I1"/>
    <mergeCell ref="B3:E3"/>
    <mergeCell ref="J3:K3"/>
    <mergeCell ref="G5:H5"/>
    <mergeCell ref="L3:O3"/>
    <mergeCell ref="A5:A6"/>
    <mergeCell ref="B5:B6"/>
    <mergeCell ref="C5:C6"/>
    <mergeCell ref="D5:D6"/>
    <mergeCell ref="E5:F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15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&amp;CP.15
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290"/>
      <c r="F2" s="290"/>
      <c r="G2" s="290"/>
      <c r="H2" s="290"/>
      <c r="I2" s="290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入力シート!D288</f>
        <v>0</v>
      </c>
      <c r="B7" s="216">
        <f>入力シート!E288</f>
        <v>0</v>
      </c>
      <c r="C7" s="216">
        <f>入力シート!H288</f>
        <v>0</v>
      </c>
      <c r="D7" s="268">
        <f>内１６!J5</f>
        <v>0</v>
      </c>
      <c r="E7" s="273">
        <f>入力シート!F288</f>
        <v>0</v>
      </c>
      <c r="F7" s="198">
        <f>内１６!K5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入力シート!D289</f>
        <v>0</v>
      </c>
      <c r="B8" s="218">
        <f>入力シート!E289</f>
        <v>0</v>
      </c>
      <c r="C8" s="218">
        <f>入力シート!H289</f>
        <v>0</v>
      </c>
      <c r="D8" s="269">
        <f>内１６!J6</f>
        <v>0</v>
      </c>
      <c r="E8" s="273">
        <f>入力シート!F289</f>
        <v>0</v>
      </c>
      <c r="F8" s="199">
        <f>内１６!K6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入力シート!D290</f>
        <v>0</v>
      </c>
      <c r="B9" s="218">
        <f>入力シート!E290</f>
        <v>0</v>
      </c>
      <c r="C9" s="218">
        <f>入力シート!H290</f>
        <v>0</v>
      </c>
      <c r="D9" s="269">
        <f>内１６!J7</f>
        <v>0</v>
      </c>
      <c r="E9" s="273">
        <f>入力シート!F290</f>
        <v>0</v>
      </c>
      <c r="F9" s="199">
        <f>内１６!K7</f>
        <v>0</v>
      </c>
      <c r="G9" s="201"/>
      <c r="H9" s="199">
        <f t="shared" ref="H9:H22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入力シート!D291</f>
        <v>0</v>
      </c>
      <c r="B10" s="218">
        <f>入力シート!E291</f>
        <v>0</v>
      </c>
      <c r="C10" s="218">
        <f>入力シート!H291</f>
        <v>0</v>
      </c>
      <c r="D10" s="269">
        <f>内１６!J8</f>
        <v>0</v>
      </c>
      <c r="E10" s="273">
        <f>入力シート!F291</f>
        <v>0</v>
      </c>
      <c r="F10" s="199">
        <f>内１６!K8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入力シート!D292</f>
        <v>0</v>
      </c>
      <c r="B11" s="218">
        <f>入力シート!E292</f>
        <v>0</v>
      </c>
      <c r="C11" s="218">
        <f>入力シート!H292</f>
        <v>0</v>
      </c>
      <c r="D11" s="269">
        <f>内１６!J9</f>
        <v>0</v>
      </c>
      <c r="E11" s="273">
        <f>入力シート!F292</f>
        <v>0</v>
      </c>
      <c r="F11" s="199">
        <f>内１６!K9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入力シート!D293</f>
        <v>0</v>
      </c>
      <c r="B12" s="218">
        <f>入力シート!E293</f>
        <v>0</v>
      </c>
      <c r="C12" s="218">
        <f>入力シート!H293</f>
        <v>0</v>
      </c>
      <c r="D12" s="269">
        <f>内１６!J10</f>
        <v>0</v>
      </c>
      <c r="E12" s="273">
        <f>入力シート!F293</f>
        <v>0</v>
      </c>
      <c r="F12" s="199">
        <f>内１６!K10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入力シート!D294</f>
        <v>0</v>
      </c>
      <c r="B13" s="218">
        <f>入力シート!E294</f>
        <v>0</v>
      </c>
      <c r="C13" s="218">
        <f>入力シート!H294</f>
        <v>0</v>
      </c>
      <c r="D13" s="269">
        <f>内１６!J11</f>
        <v>0</v>
      </c>
      <c r="E13" s="273">
        <f>入力シート!F294</f>
        <v>0</v>
      </c>
      <c r="F13" s="199">
        <f>内１６!K11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入力シート!D295</f>
        <v>0</v>
      </c>
      <c r="B14" s="218">
        <f>入力シート!E295</f>
        <v>0</v>
      </c>
      <c r="C14" s="218">
        <f>入力シート!H295</f>
        <v>0</v>
      </c>
      <c r="D14" s="269">
        <f>内１６!J12</f>
        <v>0</v>
      </c>
      <c r="E14" s="273">
        <f>入力シート!F295</f>
        <v>0</v>
      </c>
      <c r="F14" s="199">
        <f>内１６!K12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入力シート!D296</f>
        <v>0</v>
      </c>
      <c r="B15" s="218">
        <f>入力シート!E296</f>
        <v>0</v>
      </c>
      <c r="C15" s="218">
        <f>入力シート!H296</f>
        <v>0</v>
      </c>
      <c r="D15" s="269">
        <f>内１６!J13</f>
        <v>0</v>
      </c>
      <c r="E15" s="273">
        <f>入力シート!F296</f>
        <v>0</v>
      </c>
      <c r="F15" s="199">
        <f>内１６!K13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 t="shared" si="5"/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入力シート!D297</f>
        <v>0</v>
      </c>
      <c r="B16" s="218">
        <f>入力シート!E297</f>
        <v>0</v>
      </c>
      <c r="C16" s="218">
        <f>入力シート!H297</f>
        <v>0</v>
      </c>
      <c r="D16" s="269">
        <f>内１６!J14</f>
        <v>0</v>
      </c>
      <c r="E16" s="273">
        <f>入力シート!F297</f>
        <v>0</v>
      </c>
      <c r="F16" s="199">
        <f>内１６!K14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入力シート!D298</f>
        <v>0</v>
      </c>
      <c r="B17" s="218">
        <f>入力シート!E298</f>
        <v>0</v>
      </c>
      <c r="C17" s="218">
        <f>入力シート!H298</f>
        <v>0</v>
      </c>
      <c r="D17" s="269">
        <f>内１６!J15</f>
        <v>0</v>
      </c>
      <c r="E17" s="273">
        <f>入力シート!F298</f>
        <v>0</v>
      </c>
      <c r="F17" s="199">
        <f>内１６!K15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入力シート!D299</f>
        <v>0</v>
      </c>
      <c r="B18" s="218">
        <f>入力シート!E299</f>
        <v>0</v>
      </c>
      <c r="C18" s="218">
        <f>入力シート!H299</f>
        <v>0</v>
      </c>
      <c r="D18" s="269">
        <f>内１６!J16</f>
        <v>0</v>
      </c>
      <c r="E18" s="273">
        <f>入力シート!F299</f>
        <v>0</v>
      </c>
      <c r="F18" s="199">
        <f>内１６!K16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入力シート!D300</f>
        <v>0</v>
      </c>
      <c r="B19" s="218">
        <f>入力シート!E300</f>
        <v>0</v>
      </c>
      <c r="C19" s="218">
        <f>入力シート!H300</f>
        <v>0</v>
      </c>
      <c r="D19" s="269">
        <f>内１６!J17</f>
        <v>0</v>
      </c>
      <c r="E19" s="273">
        <f>入力シート!F300</f>
        <v>0</v>
      </c>
      <c r="F19" s="199">
        <f>内１６!K17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入力シート!D301</f>
        <v>0</v>
      </c>
      <c r="B20" s="218">
        <f>入力シート!E301</f>
        <v>0</v>
      </c>
      <c r="C20" s="218">
        <f>入力シート!H301</f>
        <v>0</v>
      </c>
      <c r="D20" s="269">
        <f>内１６!J18</f>
        <v>0</v>
      </c>
      <c r="E20" s="273">
        <f>入力シート!F301</f>
        <v>0</v>
      </c>
      <c r="F20" s="199">
        <f>内１６!K18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入力シート!D302</f>
        <v>0</v>
      </c>
      <c r="B21" s="218">
        <f>入力シート!E302</f>
        <v>0</v>
      </c>
      <c r="C21" s="218">
        <f>入力シート!H302</f>
        <v>0</v>
      </c>
      <c r="D21" s="269">
        <f>内１６!J19</f>
        <v>0</v>
      </c>
      <c r="E21" s="273">
        <f>入力シート!F302</f>
        <v>0</v>
      </c>
      <c r="F21" s="199">
        <f>内１６!K19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入力シート!D303</f>
        <v>0</v>
      </c>
      <c r="B22" s="218">
        <f>入力シート!E303</f>
        <v>0</v>
      </c>
      <c r="C22" s="218">
        <f>入力シート!H303</f>
        <v>0</v>
      </c>
      <c r="D22" s="269">
        <f>内１６!J20</f>
        <v>0</v>
      </c>
      <c r="E22" s="273">
        <f>入力シート!F303</f>
        <v>0</v>
      </c>
      <c r="F22" s="199">
        <f>内１６!K20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入力シート!D304</f>
        <v>0</v>
      </c>
      <c r="B23" s="218">
        <f>入力シート!E304</f>
        <v>0</v>
      </c>
      <c r="C23" s="218">
        <f>入力シート!H304</f>
        <v>0</v>
      </c>
      <c r="D23" s="269">
        <f>内１６!J21</f>
        <v>0</v>
      </c>
      <c r="E23" s="273">
        <f>入力シート!F304</f>
        <v>0</v>
      </c>
      <c r="F23" s="199">
        <f>内１６!K21</f>
        <v>0</v>
      </c>
      <c r="G23" s="202"/>
      <c r="H23" s="199">
        <f>ROUNDDOWN(G23*D23,0)</f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I5:J5"/>
    <mergeCell ref="K5:M5"/>
    <mergeCell ref="N5:O5"/>
    <mergeCell ref="E1:I1"/>
    <mergeCell ref="B3:E3"/>
    <mergeCell ref="J3:K3"/>
    <mergeCell ref="G5:H5"/>
    <mergeCell ref="L3:O3"/>
    <mergeCell ref="A5:A6"/>
    <mergeCell ref="B5:B6"/>
    <mergeCell ref="C5:C6"/>
    <mergeCell ref="D5:D6"/>
    <mergeCell ref="E5:F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14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&amp;CP.16
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290"/>
      <c r="F2" s="290"/>
      <c r="G2" s="290"/>
      <c r="H2" s="290"/>
      <c r="I2" s="290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入力シート!D305</f>
        <v>0</v>
      </c>
      <c r="B7" s="216">
        <f>入力シート!E305</f>
        <v>0</v>
      </c>
      <c r="C7" s="216">
        <f>入力シート!H305</f>
        <v>0</v>
      </c>
      <c r="D7" s="268">
        <f>内１７!J5</f>
        <v>0</v>
      </c>
      <c r="E7" s="273">
        <f>入力シート!F305</f>
        <v>0</v>
      </c>
      <c r="F7" s="198">
        <f>内１７!K5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入力シート!D306</f>
        <v>0</v>
      </c>
      <c r="B8" s="218">
        <f>入力シート!E306</f>
        <v>0</v>
      </c>
      <c r="C8" s="218">
        <f>入力シート!H306</f>
        <v>0</v>
      </c>
      <c r="D8" s="269">
        <f>内１７!J6</f>
        <v>0</v>
      </c>
      <c r="E8" s="273">
        <f>入力シート!F306</f>
        <v>0</v>
      </c>
      <c r="F8" s="199">
        <f>内１７!K6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入力シート!D307</f>
        <v>0</v>
      </c>
      <c r="B9" s="218">
        <f>入力シート!E307</f>
        <v>0</v>
      </c>
      <c r="C9" s="218">
        <f>入力シート!H307</f>
        <v>0</v>
      </c>
      <c r="D9" s="269">
        <f>内１７!J7</f>
        <v>0</v>
      </c>
      <c r="E9" s="273">
        <f>入力シート!F307</f>
        <v>0</v>
      </c>
      <c r="F9" s="199">
        <f>内１７!K7</f>
        <v>0</v>
      </c>
      <c r="G9" s="201"/>
      <c r="H9" s="199">
        <f t="shared" ref="H9:H22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入力シート!D308</f>
        <v>0</v>
      </c>
      <c r="B10" s="218">
        <f>入力シート!E308</f>
        <v>0</v>
      </c>
      <c r="C10" s="218">
        <f>入力シート!H308</f>
        <v>0</v>
      </c>
      <c r="D10" s="269">
        <f>内１７!J8</f>
        <v>0</v>
      </c>
      <c r="E10" s="273">
        <f>入力シート!F308</f>
        <v>0</v>
      </c>
      <c r="F10" s="199">
        <f>内１７!K8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入力シート!D309</f>
        <v>0</v>
      </c>
      <c r="B11" s="218">
        <f>入力シート!E309</f>
        <v>0</v>
      </c>
      <c r="C11" s="218">
        <f>入力シート!H309</f>
        <v>0</v>
      </c>
      <c r="D11" s="269">
        <f>内１７!J9</f>
        <v>0</v>
      </c>
      <c r="E11" s="273">
        <f>入力シート!F309</f>
        <v>0</v>
      </c>
      <c r="F11" s="199">
        <f>内１７!K9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入力シート!D310</f>
        <v>0</v>
      </c>
      <c r="B12" s="218">
        <f>入力シート!E310</f>
        <v>0</v>
      </c>
      <c r="C12" s="218">
        <f>入力シート!H310</f>
        <v>0</v>
      </c>
      <c r="D12" s="269">
        <f>内１７!J10</f>
        <v>0</v>
      </c>
      <c r="E12" s="273">
        <f>入力シート!F310</f>
        <v>0</v>
      </c>
      <c r="F12" s="199">
        <f>内１７!K10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入力シート!D311</f>
        <v>0</v>
      </c>
      <c r="B13" s="218">
        <f>入力シート!E311</f>
        <v>0</v>
      </c>
      <c r="C13" s="218">
        <f>入力シート!H311</f>
        <v>0</v>
      </c>
      <c r="D13" s="269">
        <f>内１７!J11</f>
        <v>0</v>
      </c>
      <c r="E13" s="273">
        <f>入力シート!F311</f>
        <v>0</v>
      </c>
      <c r="F13" s="199">
        <f>内１７!K11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入力シート!D312</f>
        <v>0</v>
      </c>
      <c r="B14" s="218">
        <f>入力シート!E312</f>
        <v>0</v>
      </c>
      <c r="C14" s="218">
        <f>入力シート!H312</f>
        <v>0</v>
      </c>
      <c r="D14" s="269">
        <f>内１７!J12</f>
        <v>0</v>
      </c>
      <c r="E14" s="273">
        <f>入力シート!F312</f>
        <v>0</v>
      </c>
      <c r="F14" s="199">
        <f>内１７!K12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入力シート!D313</f>
        <v>0</v>
      </c>
      <c r="B15" s="218">
        <f>入力シート!E313</f>
        <v>0</v>
      </c>
      <c r="C15" s="218">
        <f>入力シート!H313</f>
        <v>0</v>
      </c>
      <c r="D15" s="269">
        <f>内１７!J13</f>
        <v>0</v>
      </c>
      <c r="E15" s="273">
        <f>入力シート!F313</f>
        <v>0</v>
      </c>
      <c r="F15" s="199">
        <f>内１７!K13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 t="shared" si="5"/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入力シート!D314</f>
        <v>0</v>
      </c>
      <c r="B16" s="218">
        <f>入力シート!E314</f>
        <v>0</v>
      </c>
      <c r="C16" s="218">
        <f>入力シート!H314</f>
        <v>0</v>
      </c>
      <c r="D16" s="269">
        <f>内１７!J14</f>
        <v>0</v>
      </c>
      <c r="E16" s="273">
        <f>入力シート!F314</f>
        <v>0</v>
      </c>
      <c r="F16" s="199">
        <f>内１７!K14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入力シート!D315</f>
        <v>0</v>
      </c>
      <c r="B17" s="218">
        <f>入力シート!E315</f>
        <v>0</v>
      </c>
      <c r="C17" s="218">
        <f>入力シート!H315</f>
        <v>0</v>
      </c>
      <c r="D17" s="269">
        <f>内１７!J15</f>
        <v>0</v>
      </c>
      <c r="E17" s="273">
        <f>入力シート!F315</f>
        <v>0</v>
      </c>
      <c r="F17" s="199">
        <f>内１７!K15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入力シート!D316</f>
        <v>0</v>
      </c>
      <c r="B18" s="218">
        <f>入力シート!E316</f>
        <v>0</v>
      </c>
      <c r="C18" s="218">
        <f>入力シート!H316</f>
        <v>0</v>
      </c>
      <c r="D18" s="269">
        <f>内１７!J16</f>
        <v>0</v>
      </c>
      <c r="E18" s="273">
        <f>入力シート!F316</f>
        <v>0</v>
      </c>
      <c r="F18" s="199">
        <f>内１７!K16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入力シート!D317</f>
        <v>0</v>
      </c>
      <c r="B19" s="218">
        <f>入力シート!E317</f>
        <v>0</v>
      </c>
      <c r="C19" s="218">
        <f>入力シート!H317</f>
        <v>0</v>
      </c>
      <c r="D19" s="269">
        <f>内１７!J17</f>
        <v>0</v>
      </c>
      <c r="E19" s="273">
        <f>入力シート!F317</f>
        <v>0</v>
      </c>
      <c r="F19" s="199">
        <f>内１７!K17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入力シート!D318</f>
        <v>0</v>
      </c>
      <c r="B20" s="218">
        <f>入力シート!E318</f>
        <v>0</v>
      </c>
      <c r="C20" s="218">
        <f>入力シート!H318</f>
        <v>0</v>
      </c>
      <c r="D20" s="269">
        <f>内１７!J18</f>
        <v>0</v>
      </c>
      <c r="E20" s="273">
        <f>入力シート!F318</f>
        <v>0</v>
      </c>
      <c r="F20" s="199">
        <f>内１７!K18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入力シート!D319</f>
        <v>0</v>
      </c>
      <c r="B21" s="218">
        <f>入力シート!E319</f>
        <v>0</v>
      </c>
      <c r="C21" s="218">
        <f>入力シート!H319</f>
        <v>0</v>
      </c>
      <c r="D21" s="269">
        <f>内１７!J19</f>
        <v>0</v>
      </c>
      <c r="E21" s="273">
        <f>入力シート!F319</f>
        <v>0</v>
      </c>
      <c r="F21" s="199">
        <f>内１７!K19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入力シート!D320</f>
        <v>0</v>
      </c>
      <c r="B22" s="218">
        <f>入力シート!E320</f>
        <v>0</v>
      </c>
      <c r="C22" s="218">
        <f>入力シート!H320</f>
        <v>0</v>
      </c>
      <c r="D22" s="269">
        <f>内１７!J20</f>
        <v>0</v>
      </c>
      <c r="E22" s="273">
        <f>入力シート!F320</f>
        <v>0</v>
      </c>
      <c r="F22" s="199">
        <f>内１７!K20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入力シート!D321</f>
        <v>0</v>
      </c>
      <c r="B23" s="218">
        <f>入力シート!E321</f>
        <v>0</v>
      </c>
      <c r="C23" s="218">
        <f>入力シート!H321</f>
        <v>0</v>
      </c>
      <c r="D23" s="269">
        <f>内１７!J21</f>
        <v>0</v>
      </c>
      <c r="E23" s="273">
        <f>入力シート!F321</f>
        <v>0</v>
      </c>
      <c r="F23" s="199">
        <f>内１７!K21</f>
        <v>0</v>
      </c>
      <c r="G23" s="202"/>
      <c r="H23" s="199">
        <f>ROUNDDOWN(G23*D23,0)</f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I5:J5"/>
    <mergeCell ref="K5:M5"/>
    <mergeCell ref="N5:O5"/>
    <mergeCell ref="E1:I1"/>
    <mergeCell ref="B3:E3"/>
    <mergeCell ref="J3:K3"/>
    <mergeCell ref="G5:H5"/>
    <mergeCell ref="L3:O3"/>
    <mergeCell ref="A5:A6"/>
    <mergeCell ref="B5:B6"/>
    <mergeCell ref="C5:C6"/>
    <mergeCell ref="D5:D6"/>
    <mergeCell ref="E5:F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13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&amp;CP.17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  <pageSetUpPr autoPageBreaks="0"/>
  </sheetPr>
  <dimension ref="A1:K23"/>
  <sheetViews>
    <sheetView showGridLines="0" showRowColHeaders="0" showZeros="0" zoomScale="85" workbookViewId="0">
      <selection activeCell="J21" sqref="J21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3</v>
      </c>
    </row>
    <row r="3" spans="1:11" s="110" customFormat="1" ht="15" customHeight="1" x14ac:dyDescent="0.15">
      <c r="A3" s="619" t="s">
        <v>51</v>
      </c>
      <c r="B3" s="621" t="s">
        <v>43</v>
      </c>
      <c r="C3" s="615" t="s">
        <v>52</v>
      </c>
      <c r="D3" s="619" t="s">
        <v>53</v>
      </c>
      <c r="E3" s="615" t="s">
        <v>8</v>
      </c>
      <c r="F3" s="616"/>
      <c r="G3" s="619" t="s">
        <v>54</v>
      </c>
      <c r="H3" s="619" t="s">
        <v>55</v>
      </c>
      <c r="I3" s="619"/>
      <c r="J3" s="620" t="s">
        <v>56</v>
      </c>
      <c r="K3" s="619"/>
    </row>
    <row r="4" spans="1:11" s="110" customFormat="1" ht="11.25" customHeight="1" x14ac:dyDescent="0.15">
      <c r="A4" s="619"/>
      <c r="B4" s="621"/>
      <c r="C4" s="617"/>
      <c r="D4" s="619"/>
      <c r="E4" s="617"/>
      <c r="F4" s="618"/>
      <c r="G4" s="619"/>
      <c r="H4" s="108" t="s">
        <v>10</v>
      </c>
      <c r="I4" s="108" t="s">
        <v>9</v>
      </c>
      <c r="J4" s="109" t="s">
        <v>10</v>
      </c>
      <c r="K4" s="108" t="s">
        <v>9</v>
      </c>
    </row>
    <row r="5" spans="1:11" ht="26.25" customHeight="1" x14ac:dyDescent="0.15">
      <c r="A5" s="123"/>
      <c r="B5" s="124">
        <f>入力シート!C67</f>
        <v>0</v>
      </c>
      <c r="C5" s="132">
        <f>入力シート!D67</f>
        <v>0</v>
      </c>
      <c r="D5" s="132">
        <f>入力シート!E67</f>
        <v>0</v>
      </c>
      <c r="E5" s="127">
        <f>入力シート!F67</f>
        <v>0</v>
      </c>
      <c r="F5" s="128"/>
      <c r="G5" s="129">
        <f>入力シート!H67</f>
        <v>0</v>
      </c>
      <c r="H5" s="130">
        <f>入力シート!I67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入力シート!C68</f>
        <v>0</v>
      </c>
      <c r="C6" s="132">
        <f>入力シート!D68</f>
        <v>0</v>
      </c>
      <c r="D6" s="132">
        <f>入力シート!E68</f>
        <v>0</v>
      </c>
      <c r="E6" s="127">
        <f>入力シート!F68</f>
        <v>0</v>
      </c>
      <c r="F6" s="128"/>
      <c r="G6" s="129">
        <f>入力シート!H68</f>
        <v>0</v>
      </c>
      <c r="H6" s="130">
        <f>入力シート!I68</f>
        <v>0</v>
      </c>
      <c r="I6" s="131">
        <f t="shared" ref="I6:I21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入力シート!C69</f>
        <v>0</v>
      </c>
      <c r="C7" s="132">
        <f>入力シート!D69</f>
        <v>0</v>
      </c>
      <c r="D7" s="132">
        <f>入力シート!E69</f>
        <v>0</v>
      </c>
      <c r="E7" s="127">
        <f>入力シート!F69</f>
        <v>0</v>
      </c>
      <c r="F7" s="128"/>
      <c r="G7" s="129">
        <f>入力シート!H69</f>
        <v>0</v>
      </c>
      <c r="H7" s="130">
        <f>入力シート!I69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入力シート!C70</f>
        <v>0</v>
      </c>
      <c r="C8" s="132">
        <f>入力シート!D70</f>
        <v>0</v>
      </c>
      <c r="D8" s="132">
        <f>入力シート!E70</f>
        <v>0</v>
      </c>
      <c r="E8" s="127">
        <f>入力シート!F70</f>
        <v>0</v>
      </c>
      <c r="F8" s="128"/>
      <c r="G8" s="129">
        <f>入力シート!H70</f>
        <v>0</v>
      </c>
      <c r="H8" s="130">
        <f>入力シート!I70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入力シート!C71</f>
        <v>0</v>
      </c>
      <c r="C9" s="132">
        <f>入力シート!D71</f>
        <v>0</v>
      </c>
      <c r="D9" s="132">
        <f>入力シート!E71</f>
        <v>0</v>
      </c>
      <c r="E9" s="127">
        <f>入力シート!F71</f>
        <v>0</v>
      </c>
      <c r="F9" s="128"/>
      <c r="G9" s="129">
        <f>入力シート!H71</f>
        <v>0</v>
      </c>
      <c r="H9" s="130">
        <f>入力シート!I71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入力シート!C72</f>
        <v>0</v>
      </c>
      <c r="C10" s="132">
        <f>入力シート!D72</f>
        <v>0</v>
      </c>
      <c r="D10" s="132">
        <f>入力シート!E72</f>
        <v>0</v>
      </c>
      <c r="E10" s="127">
        <f>入力シート!F72</f>
        <v>0</v>
      </c>
      <c r="F10" s="128"/>
      <c r="G10" s="129">
        <f>入力シート!H72</f>
        <v>0</v>
      </c>
      <c r="H10" s="130">
        <f>入力シート!I72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入力シート!C73</f>
        <v>0</v>
      </c>
      <c r="C11" s="132">
        <f>入力シート!D73</f>
        <v>0</v>
      </c>
      <c r="D11" s="132">
        <f>入力シート!E73</f>
        <v>0</v>
      </c>
      <c r="E11" s="127">
        <f>入力シート!F73</f>
        <v>0</v>
      </c>
      <c r="F11" s="128"/>
      <c r="G11" s="129">
        <f>入力シート!H73</f>
        <v>0</v>
      </c>
      <c r="H11" s="130">
        <f>入力シート!I73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入力シート!C74</f>
        <v>0</v>
      </c>
      <c r="C12" s="132">
        <f>入力シート!D74</f>
        <v>0</v>
      </c>
      <c r="D12" s="132">
        <f>入力シート!E74</f>
        <v>0</v>
      </c>
      <c r="E12" s="127">
        <f>入力シート!F74</f>
        <v>0</v>
      </c>
      <c r="F12" s="128"/>
      <c r="G12" s="129">
        <f>入力シート!H74</f>
        <v>0</v>
      </c>
      <c r="H12" s="130">
        <f>入力シート!I74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入力シート!C75</f>
        <v>0</v>
      </c>
      <c r="C13" s="132">
        <f>入力シート!D75</f>
        <v>0</v>
      </c>
      <c r="D13" s="132">
        <f>入力シート!E75</f>
        <v>0</v>
      </c>
      <c r="E13" s="127">
        <f>入力シート!F75</f>
        <v>0</v>
      </c>
      <c r="F13" s="128"/>
      <c r="G13" s="129">
        <f>入力シート!H75</f>
        <v>0</v>
      </c>
      <c r="H13" s="130">
        <f>入力シート!I75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入力シート!C76</f>
        <v>0</v>
      </c>
      <c r="C14" s="132">
        <f>入力シート!D76</f>
        <v>0</v>
      </c>
      <c r="D14" s="132">
        <f>入力シート!E76</f>
        <v>0</v>
      </c>
      <c r="E14" s="127">
        <f>入力シート!F76</f>
        <v>0</v>
      </c>
      <c r="F14" s="128"/>
      <c r="G14" s="129">
        <f>入力シート!H76</f>
        <v>0</v>
      </c>
      <c r="H14" s="130">
        <f>入力シート!I76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入力シート!C77</f>
        <v>0</v>
      </c>
      <c r="C15" s="132">
        <f>入力シート!D77</f>
        <v>0</v>
      </c>
      <c r="D15" s="132">
        <f>入力シート!E77</f>
        <v>0</v>
      </c>
      <c r="E15" s="127">
        <f>入力シート!F77</f>
        <v>0</v>
      </c>
      <c r="F15" s="128"/>
      <c r="G15" s="129">
        <f>入力シート!H77</f>
        <v>0</v>
      </c>
      <c r="H15" s="130">
        <f>入力シート!I77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入力シート!C78</f>
        <v>0</v>
      </c>
      <c r="C16" s="132">
        <f>入力シート!D78</f>
        <v>0</v>
      </c>
      <c r="D16" s="132">
        <f>入力シート!E78</f>
        <v>0</v>
      </c>
      <c r="E16" s="127">
        <f>入力シート!F78</f>
        <v>0</v>
      </c>
      <c r="F16" s="128"/>
      <c r="G16" s="129">
        <f>入力シート!H78</f>
        <v>0</v>
      </c>
      <c r="H16" s="130">
        <f>入力シート!I78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入力シート!C79</f>
        <v>0</v>
      </c>
      <c r="C17" s="132">
        <f>入力シート!D79</f>
        <v>0</v>
      </c>
      <c r="D17" s="132">
        <f>入力シート!E79</f>
        <v>0</v>
      </c>
      <c r="E17" s="127">
        <f>入力シート!F79</f>
        <v>0</v>
      </c>
      <c r="F17" s="128"/>
      <c r="G17" s="129">
        <f>入力シート!H79</f>
        <v>0</v>
      </c>
      <c r="H17" s="130">
        <f>入力シート!I79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入力シート!C80</f>
        <v>0</v>
      </c>
      <c r="C18" s="132">
        <f>入力シート!D80</f>
        <v>0</v>
      </c>
      <c r="D18" s="132">
        <f>入力シート!E80</f>
        <v>0</v>
      </c>
      <c r="E18" s="127">
        <f>入力シート!F80</f>
        <v>0</v>
      </c>
      <c r="F18" s="128"/>
      <c r="G18" s="129">
        <f>入力シート!H80</f>
        <v>0</v>
      </c>
      <c r="H18" s="130">
        <f>入力シート!I80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入力シート!C81</f>
        <v>0</v>
      </c>
      <c r="C19" s="132">
        <f>入力シート!D81</f>
        <v>0</v>
      </c>
      <c r="D19" s="132">
        <f>入力シート!E81</f>
        <v>0</v>
      </c>
      <c r="E19" s="127">
        <f>入力シート!F81</f>
        <v>0</v>
      </c>
      <c r="F19" s="128"/>
      <c r="G19" s="129">
        <f>入力シート!H81</f>
        <v>0</v>
      </c>
      <c r="H19" s="130">
        <f>入力シート!I81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入力シート!C82</f>
        <v>0</v>
      </c>
      <c r="C20" s="132">
        <f>入力シート!D82</f>
        <v>0</v>
      </c>
      <c r="D20" s="132">
        <f>入力シート!E82</f>
        <v>0</v>
      </c>
      <c r="E20" s="127">
        <f>入力シート!F82</f>
        <v>0</v>
      </c>
      <c r="F20" s="128"/>
      <c r="G20" s="129">
        <f>入力シート!H82</f>
        <v>0</v>
      </c>
      <c r="H20" s="130">
        <f>入力シート!I82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入力シート!C83</f>
        <v>0</v>
      </c>
      <c r="C21" s="132">
        <f>入力シート!D83</f>
        <v>0</v>
      </c>
      <c r="D21" s="132">
        <f>入力シート!E83</f>
        <v>0</v>
      </c>
      <c r="E21" s="127">
        <f>入力シート!F83</f>
        <v>0</v>
      </c>
      <c r="F21" s="128"/>
      <c r="G21" s="129">
        <f>入力シート!H83</f>
        <v>0</v>
      </c>
      <c r="H21" s="130">
        <f>入力シート!I83</f>
        <v>0</v>
      </c>
      <c r="I21" s="131">
        <f t="shared" si="0"/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6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J3:K3"/>
    <mergeCell ref="E3:F4"/>
    <mergeCell ref="D3:D4"/>
    <mergeCell ref="B22:C22"/>
    <mergeCell ref="A3:A4"/>
    <mergeCell ref="B3:B4"/>
    <mergeCell ref="C3:C4"/>
    <mergeCell ref="G3:G4"/>
    <mergeCell ref="H3:I3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290"/>
      <c r="F2" s="290"/>
      <c r="G2" s="290"/>
      <c r="H2" s="290"/>
      <c r="I2" s="290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入力シート!D322</f>
        <v>0</v>
      </c>
      <c r="B7" s="216">
        <f>入力シート!E322</f>
        <v>0</v>
      </c>
      <c r="C7" s="216">
        <f>入力シート!H322</f>
        <v>0</v>
      </c>
      <c r="D7" s="268">
        <f>内１８!J5</f>
        <v>0</v>
      </c>
      <c r="E7" s="273">
        <f>入力シート!F322</f>
        <v>0</v>
      </c>
      <c r="F7" s="198">
        <f>内１８!K5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入力シート!D323</f>
        <v>0</v>
      </c>
      <c r="B8" s="218">
        <f>入力シート!E323</f>
        <v>0</v>
      </c>
      <c r="C8" s="218">
        <f>入力シート!H323</f>
        <v>0</v>
      </c>
      <c r="D8" s="269">
        <f>内１８!J6</f>
        <v>0</v>
      </c>
      <c r="E8" s="273">
        <f>入力シート!F323</f>
        <v>0</v>
      </c>
      <c r="F8" s="199">
        <f>内１８!K6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入力シート!D324</f>
        <v>0</v>
      </c>
      <c r="B9" s="218">
        <f>入力シート!E324</f>
        <v>0</v>
      </c>
      <c r="C9" s="218">
        <f>入力シート!H324</f>
        <v>0</v>
      </c>
      <c r="D9" s="269">
        <f>内１８!J7</f>
        <v>0</v>
      </c>
      <c r="E9" s="273">
        <f>入力シート!F324</f>
        <v>0</v>
      </c>
      <c r="F9" s="199">
        <f>内１８!K7</f>
        <v>0</v>
      </c>
      <c r="G9" s="201"/>
      <c r="H9" s="199">
        <f t="shared" ref="H9:H22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入力シート!D325</f>
        <v>0</v>
      </c>
      <c r="B10" s="218">
        <f>入力シート!E325</f>
        <v>0</v>
      </c>
      <c r="C10" s="218">
        <f>入力シート!H325</f>
        <v>0</v>
      </c>
      <c r="D10" s="269">
        <f>内１８!J8</f>
        <v>0</v>
      </c>
      <c r="E10" s="273">
        <f>入力シート!F325</f>
        <v>0</v>
      </c>
      <c r="F10" s="199">
        <f>内１８!K8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入力シート!D326</f>
        <v>0</v>
      </c>
      <c r="B11" s="218">
        <f>入力シート!E326</f>
        <v>0</v>
      </c>
      <c r="C11" s="218">
        <f>入力シート!H326</f>
        <v>0</v>
      </c>
      <c r="D11" s="269">
        <f>内１８!J9</f>
        <v>0</v>
      </c>
      <c r="E11" s="273">
        <f>入力シート!F326</f>
        <v>0</v>
      </c>
      <c r="F11" s="199">
        <f>内１８!K9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入力シート!D327</f>
        <v>0</v>
      </c>
      <c r="B12" s="218">
        <f>入力シート!E327</f>
        <v>0</v>
      </c>
      <c r="C12" s="218">
        <f>入力シート!H327</f>
        <v>0</v>
      </c>
      <c r="D12" s="269">
        <f>内１８!J10</f>
        <v>0</v>
      </c>
      <c r="E12" s="273">
        <f>入力シート!F327</f>
        <v>0</v>
      </c>
      <c r="F12" s="199">
        <f>内１８!K10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入力シート!D328</f>
        <v>0</v>
      </c>
      <c r="B13" s="218">
        <f>入力シート!E328</f>
        <v>0</v>
      </c>
      <c r="C13" s="218">
        <f>入力シート!H328</f>
        <v>0</v>
      </c>
      <c r="D13" s="269">
        <f>内１８!J11</f>
        <v>0</v>
      </c>
      <c r="E13" s="273">
        <f>入力シート!F328</f>
        <v>0</v>
      </c>
      <c r="F13" s="199">
        <f>内１８!K11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入力シート!D329</f>
        <v>0</v>
      </c>
      <c r="B14" s="218">
        <f>入力シート!E329</f>
        <v>0</v>
      </c>
      <c r="C14" s="218">
        <f>入力シート!H329</f>
        <v>0</v>
      </c>
      <c r="D14" s="269">
        <f>内１８!J12</f>
        <v>0</v>
      </c>
      <c r="E14" s="273">
        <f>入力シート!F329</f>
        <v>0</v>
      </c>
      <c r="F14" s="199">
        <f>内１８!K12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入力シート!D330</f>
        <v>0</v>
      </c>
      <c r="B15" s="218">
        <f>入力シート!E330</f>
        <v>0</v>
      </c>
      <c r="C15" s="218">
        <f>入力シート!H330</f>
        <v>0</v>
      </c>
      <c r="D15" s="269">
        <f>内１８!J13</f>
        <v>0</v>
      </c>
      <c r="E15" s="273">
        <f>入力シート!F330</f>
        <v>0</v>
      </c>
      <c r="F15" s="199">
        <f>内１８!K13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 t="shared" si="5"/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入力シート!D331</f>
        <v>0</v>
      </c>
      <c r="B16" s="218">
        <f>入力シート!E331</f>
        <v>0</v>
      </c>
      <c r="C16" s="218">
        <f>入力シート!H331</f>
        <v>0</v>
      </c>
      <c r="D16" s="269">
        <f>内１８!J14</f>
        <v>0</v>
      </c>
      <c r="E16" s="273">
        <f>入力シート!F331</f>
        <v>0</v>
      </c>
      <c r="F16" s="199">
        <f>内１８!K14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入力シート!D332</f>
        <v>0</v>
      </c>
      <c r="B17" s="218">
        <f>入力シート!E332</f>
        <v>0</v>
      </c>
      <c r="C17" s="218">
        <f>入力シート!H332</f>
        <v>0</v>
      </c>
      <c r="D17" s="269">
        <f>内１８!J15</f>
        <v>0</v>
      </c>
      <c r="E17" s="273">
        <f>入力シート!F332</f>
        <v>0</v>
      </c>
      <c r="F17" s="199">
        <f>内１８!K15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入力シート!D333</f>
        <v>0</v>
      </c>
      <c r="B18" s="218">
        <f>入力シート!E333</f>
        <v>0</v>
      </c>
      <c r="C18" s="218">
        <f>入力シート!H333</f>
        <v>0</v>
      </c>
      <c r="D18" s="269">
        <f>内１８!J16</f>
        <v>0</v>
      </c>
      <c r="E18" s="273">
        <f>入力シート!F333</f>
        <v>0</v>
      </c>
      <c r="F18" s="199">
        <f>内１８!K16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入力シート!D334</f>
        <v>0</v>
      </c>
      <c r="B19" s="218">
        <f>入力シート!E334</f>
        <v>0</v>
      </c>
      <c r="C19" s="218">
        <f>入力シート!H334</f>
        <v>0</v>
      </c>
      <c r="D19" s="269">
        <f>内１８!J17</f>
        <v>0</v>
      </c>
      <c r="E19" s="273">
        <f>入力シート!F334</f>
        <v>0</v>
      </c>
      <c r="F19" s="199">
        <f>内１８!K17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入力シート!D335</f>
        <v>0</v>
      </c>
      <c r="B20" s="218">
        <f>入力シート!E335</f>
        <v>0</v>
      </c>
      <c r="C20" s="218">
        <f>入力シート!H335</f>
        <v>0</v>
      </c>
      <c r="D20" s="269">
        <f>内１８!J18</f>
        <v>0</v>
      </c>
      <c r="E20" s="273">
        <f>入力シート!F335</f>
        <v>0</v>
      </c>
      <c r="F20" s="199">
        <f>内１８!K18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入力シート!D336</f>
        <v>0</v>
      </c>
      <c r="B21" s="218">
        <f>入力シート!E336</f>
        <v>0</v>
      </c>
      <c r="C21" s="218">
        <f>入力シート!H336</f>
        <v>0</v>
      </c>
      <c r="D21" s="269">
        <f>内１８!J19</f>
        <v>0</v>
      </c>
      <c r="E21" s="273">
        <f>入力シート!F336</f>
        <v>0</v>
      </c>
      <c r="F21" s="199">
        <f>内１８!K19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入力シート!D337</f>
        <v>0</v>
      </c>
      <c r="B22" s="218">
        <f>入力シート!E337</f>
        <v>0</v>
      </c>
      <c r="C22" s="218">
        <f>入力シート!H337</f>
        <v>0</v>
      </c>
      <c r="D22" s="269">
        <f>内１８!J20</f>
        <v>0</v>
      </c>
      <c r="E22" s="273">
        <f>入力シート!F337</f>
        <v>0</v>
      </c>
      <c r="F22" s="199">
        <f>内１８!K20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入力シート!D338</f>
        <v>0</v>
      </c>
      <c r="B23" s="218">
        <f>入力シート!E338</f>
        <v>0</v>
      </c>
      <c r="C23" s="218">
        <f>入力シート!H338</f>
        <v>0</v>
      </c>
      <c r="D23" s="269">
        <f>内１８!J21</f>
        <v>0</v>
      </c>
      <c r="E23" s="273">
        <f>入力シート!F338</f>
        <v>0</v>
      </c>
      <c r="F23" s="199">
        <f>内１８!K21</f>
        <v>0</v>
      </c>
      <c r="G23" s="202"/>
      <c r="H23" s="199">
        <f>ROUNDDOWN(G23*D23,0)</f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I5:J5"/>
    <mergeCell ref="K5:M5"/>
    <mergeCell ref="N5:O5"/>
    <mergeCell ref="E1:I1"/>
    <mergeCell ref="B3:E3"/>
    <mergeCell ref="J3:K3"/>
    <mergeCell ref="G5:H5"/>
    <mergeCell ref="L3:O3"/>
    <mergeCell ref="A5:A6"/>
    <mergeCell ref="B5:B6"/>
    <mergeCell ref="C5:C6"/>
    <mergeCell ref="D5:D6"/>
    <mergeCell ref="E5:F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12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&amp;CP.18
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290"/>
      <c r="F2" s="290"/>
      <c r="G2" s="290"/>
      <c r="H2" s="290"/>
      <c r="I2" s="290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入力シート!D339</f>
        <v>0</v>
      </c>
      <c r="B7" s="216">
        <f>入力シート!E339</f>
        <v>0</v>
      </c>
      <c r="C7" s="216">
        <f>入力シート!H339</f>
        <v>0</v>
      </c>
      <c r="D7" s="268">
        <f>内１９!J5</f>
        <v>0</v>
      </c>
      <c r="E7" s="273">
        <f>入力シート!F339</f>
        <v>0</v>
      </c>
      <c r="F7" s="198">
        <f>内１９!K5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入力シート!D340</f>
        <v>0</v>
      </c>
      <c r="B8" s="218">
        <f>入力シート!E340</f>
        <v>0</v>
      </c>
      <c r="C8" s="218">
        <f>入力シート!H340</f>
        <v>0</v>
      </c>
      <c r="D8" s="269">
        <f>内１９!J6</f>
        <v>0</v>
      </c>
      <c r="E8" s="273">
        <f>入力シート!F340</f>
        <v>0</v>
      </c>
      <c r="F8" s="199">
        <f>内１９!K6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入力シート!D341</f>
        <v>0</v>
      </c>
      <c r="B9" s="218">
        <f>入力シート!E341</f>
        <v>0</v>
      </c>
      <c r="C9" s="218">
        <f>入力シート!H341</f>
        <v>0</v>
      </c>
      <c r="D9" s="269">
        <f>内１９!J7</f>
        <v>0</v>
      </c>
      <c r="E9" s="273">
        <f>入力シート!F341</f>
        <v>0</v>
      </c>
      <c r="F9" s="199">
        <f>内１９!K7</f>
        <v>0</v>
      </c>
      <c r="G9" s="201"/>
      <c r="H9" s="199">
        <f t="shared" ref="H9:H22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入力シート!D342</f>
        <v>0</v>
      </c>
      <c r="B10" s="218">
        <f>入力シート!E342</f>
        <v>0</v>
      </c>
      <c r="C10" s="218">
        <f>入力シート!H342</f>
        <v>0</v>
      </c>
      <c r="D10" s="269">
        <f>内１９!J8</f>
        <v>0</v>
      </c>
      <c r="E10" s="273">
        <f>入力シート!F342</f>
        <v>0</v>
      </c>
      <c r="F10" s="199">
        <f>内１９!K8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入力シート!D343</f>
        <v>0</v>
      </c>
      <c r="B11" s="218">
        <f>入力シート!E343</f>
        <v>0</v>
      </c>
      <c r="C11" s="218">
        <f>入力シート!H343</f>
        <v>0</v>
      </c>
      <c r="D11" s="269">
        <f>内１９!J9</f>
        <v>0</v>
      </c>
      <c r="E11" s="273">
        <f>入力シート!F343</f>
        <v>0</v>
      </c>
      <c r="F11" s="199">
        <f>内１９!K9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入力シート!D344</f>
        <v>0</v>
      </c>
      <c r="B12" s="218">
        <f>入力シート!E344</f>
        <v>0</v>
      </c>
      <c r="C12" s="218">
        <f>入力シート!H344</f>
        <v>0</v>
      </c>
      <c r="D12" s="269">
        <f>内１９!J10</f>
        <v>0</v>
      </c>
      <c r="E12" s="273">
        <f>入力シート!F344</f>
        <v>0</v>
      </c>
      <c r="F12" s="199">
        <f>内１９!K10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入力シート!D345</f>
        <v>0</v>
      </c>
      <c r="B13" s="218">
        <f>入力シート!E345</f>
        <v>0</v>
      </c>
      <c r="C13" s="218">
        <f>入力シート!H345</f>
        <v>0</v>
      </c>
      <c r="D13" s="269">
        <f>内１９!J11</f>
        <v>0</v>
      </c>
      <c r="E13" s="273">
        <f>入力シート!F345</f>
        <v>0</v>
      </c>
      <c r="F13" s="199">
        <f>内１９!K11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入力シート!D346</f>
        <v>0</v>
      </c>
      <c r="B14" s="218">
        <f>入力シート!E346</f>
        <v>0</v>
      </c>
      <c r="C14" s="218">
        <f>入力シート!H346</f>
        <v>0</v>
      </c>
      <c r="D14" s="269">
        <f>内１９!J12</f>
        <v>0</v>
      </c>
      <c r="E14" s="273">
        <f>入力シート!F346</f>
        <v>0</v>
      </c>
      <c r="F14" s="199">
        <f>内１９!K12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入力シート!D347</f>
        <v>0</v>
      </c>
      <c r="B15" s="218">
        <f>入力シート!E347</f>
        <v>0</v>
      </c>
      <c r="C15" s="218">
        <f>入力シート!H347</f>
        <v>0</v>
      </c>
      <c r="D15" s="269">
        <f>内１９!J13</f>
        <v>0</v>
      </c>
      <c r="E15" s="273">
        <f>入力シート!F347</f>
        <v>0</v>
      </c>
      <c r="F15" s="199">
        <f>内１９!K13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 t="shared" si="5"/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入力シート!D348</f>
        <v>0</v>
      </c>
      <c r="B16" s="218">
        <f>入力シート!E348</f>
        <v>0</v>
      </c>
      <c r="C16" s="218">
        <f>入力シート!H348</f>
        <v>0</v>
      </c>
      <c r="D16" s="269">
        <f>内１９!J14</f>
        <v>0</v>
      </c>
      <c r="E16" s="273">
        <f>入力シート!F348</f>
        <v>0</v>
      </c>
      <c r="F16" s="199">
        <f>内１９!K14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入力シート!D349</f>
        <v>0</v>
      </c>
      <c r="B17" s="218">
        <f>入力シート!E349</f>
        <v>0</v>
      </c>
      <c r="C17" s="218">
        <f>入力シート!H349</f>
        <v>0</v>
      </c>
      <c r="D17" s="269">
        <f>内１９!J15</f>
        <v>0</v>
      </c>
      <c r="E17" s="273">
        <f>入力シート!F349</f>
        <v>0</v>
      </c>
      <c r="F17" s="199">
        <f>内１９!K15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入力シート!D350</f>
        <v>0</v>
      </c>
      <c r="B18" s="218">
        <f>入力シート!E350</f>
        <v>0</v>
      </c>
      <c r="C18" s="218">
        <f>入力シート!H350</f>
        <v>0</v>
      </c>
      <c r="D18" s="269">
        <f>内１９!J16</f>
        <v>0</v>
      </c>
      <c r="E18" s="273">
        <f>入力シート!F350</f>
        <v>0</v>
      </c>
      <c r="F18" s="199">
        <f>内１９!K16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入力シート!D351</f>
        <v>0</v>
      </c>
      <c r="B19" s="218">
        <f>入力シート!E351</f>
        <v>0</v>
      </c>
      <c r="C19" s="218">
        <f>入力シート!H351</f>
        <v>0</v>
      </c>
      <c r="D19" s="269">
        <f>内１９!J17</f>
        <v>0</v>
      </c>
      <c r="E19" s="273">
        <f>入力シート!F351</f>
        <v>0</v>
      </c>
      <c r="F19" s="199">
        <f>内１９!K17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入力シート!D352</f>
        <v>0</v>
      </c>
      <c r="B20" s="218">
        <f>入力シート!E352</f>
        <v>0</v>
      </c>
      <c r="C20" s="218">
        <f>入力シート!H352</f>
        <v>0</v>
      </c>
      <c r="D20" s="269">
        <f>内１９!J18</f>
        <v>0</v>
      </c>
      <c r="E20" s="273">
        <f>入力シート!F352</f>
        <v>0</v>
      </c>
      <c r="F20" s="199">
        <f>内１９!K18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入力シート!D353</f>
        <v>0</v>
      </c>
      <c r="B21" s="218">
        <f>入力シート!E353</f>
        <v>0</v>
      </c>
      <c r="C21" s="218">
        <f>入力シート!H353</f>
        <v>0</v>
      </c>
      <c r="D21" s="269">
        <f>内１９!J19</f>
        <v>0</v>
      </c>
      <c r="E21" s="273">
        <f>入力シート!F353</f>
        <v>0</v>
      </c>
      <c r="F21" s="199">
        <f>内１９!K19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入力シート!D354</f>
        <v>0</v>
      </c>
      <c r="B22" s="218">
        <f>入力シート!E354</f>
        <v>0</v>
      </c>
      <c r="C22" s="218">
        <f>入力シート!H354</f>
        <v>0</v>
      </c>
      <c r="D22" s="269">
        <f>内１９!J20</f>
        <v>0</v>
      </c>
      <c r="E22" s="273">
        <f>入力シート!F354</f>
        <v>0</v>
      </c>
      <c r="F22" s="199">
        <f>内１９!K20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入力シート!D355</f>
        <v>0</v>
      </c>
      <c r="B23" s="218">
        <f>入力シート!E355</f>
        <v>0</v>
      </c>
      <c r="C23" s="218">
        <f>入力シート!H355</f>
        <v>0</v>
      </c>
      <c r="D23" s="269">
        <f>内１９!J21</f>
        <v>0</v>
      </c>
      <c r="E23" s="273">
        <f>入力シート!F355</f>
        <v>0</v>
      </c>
      <c r="F23" s="199">
        <f>内１９!K21</f>
        <v>0</v>
      </c>
      <c r="G23" s="202"/>
      <c r="H23" s="199">
        <f>ROUNDDOWN(G23*D23,0)</f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I5:J5"/>
    <mergeCell ref="K5:M5"/>
    <mergeCell ref="N5:O5"/>
    <mergeCell ref="E1:I1"/>
    <mergeCell ref="B3:E3"/>
    <mergeCell ref="J3:K3"/>
    <mergeCell ref="G5:H5"/>
    <mergeCell ref="L3:O3"/>
    <mergeCell ref="A5:A6"/>
    <mergeCell ref="B5:B6"/>
    <mergeCell ref="C5:C6"/>
    <mergeCell ref="D5:D6"/>
    <mergeCell ref="E5:F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11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&amp;CP.19
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290"/>
      <c r="F2" s="290"/>
      <c r="G2" s="290"/>
      <c r="H2" s="290"/>
      <c r="I2" s="290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入力シート!D356</f>
        <v>0</v>
      </c>
      <c r="B7" s="216">
        <f>入力シート!E356</f>
        <v>0</v>
      </c>
      <c r="C7" s="216">
        <f>入力シート!H356</f>
        <v>0</v>
      </c>
      <c r="D7" s="268">
        <f>内２０!J5</f>
        <v>0</v>
      </c>
      <c r="E7" s="273">
        <f>入力シート!F356</f>
        <v>0</v>
      </c>
      <c r="F7" s="198">
        <f>内２０!K5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入力シート!D357</f>
        <v>0</v>
      </c>
      <c r="B8" s="218">
        <f>入力シート!E357</f>
        <v>0</v>
      </c>
      <c r="C8" s="218">
        <f>入力シート!H357</f>
        <v>0</v>
      </c>
      <c r="D8" s="269">
        <f>内２０!J6</f>
        <v>0</v>
      </c>
      <c r="E8" s="273">
        <f>入力シート!F357</f>
        <v>0</v>
      </c>
      <c r="F8" s="199">
        <f>内２０!K6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入力シート!D358</f>
        <v>0</v>
      </c>
      <c r="B9" s="218">
        <f>入力シート!E358</f>
        <v>0</v>
      </c>
      <c r="C9" s="218">
        <f>入力シート!H358</f>
        <v>0</v>
      </c>
      <c r="D9" s="269">
        <f>内２０!J7</f>
        <v>0</v>
      </c>
      <c r="E9" s="273">
        <f>入力シート!F358</f>
        <v>0</v>
      </c>
      <c r="F9" s="199">
        <f>内２０!K7</f>
        <v>0</v>
      </c>
      <c r="G9" s="201"/>
      <c r="H9" s="199">
        <f t="shared" ref="H9:H22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入力シート!D359</f>
        <v>0</v>
      </c>
      <c r="B10" s="218">
        <f>入力シート!E359</f>
        <v>0</v>
      </c>
      <c r="C10" s="218">
        <f>入力シート!H359</f>
        <v>0</v>
      </c>
      <c r="D10" s="269">
        <f>内２０!J8</f>
        <v>0</v>
      </c>
      <c r="E10" s="273">
        <f>入力シート!F359</f>
        <v>0</v>
      </c>
      <c r="F10" s="199">
        <f>内２０!K8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入力シート!D360</f>
        <v>0</v>
      </c>
      <c r="B11" s="218">
        <f>入力シート!E360</f>
        <v>0</v>
      </c>
      <c r="C11" s="218">
        <f>入力シート!H360</f>
        <v>0</v>
      </c>
      <c r="D11" s="269">
        <f>内２０!J9</f>
        <v>0</v>
      </c>
      <c r="E11" s="273">
        <f>入力シート!F360</f>
        <v>0</v>
      </c>
      <c r="F11" s="199">
        <f>内２０!K9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入力シート!D361</f>
        <v>0</v>
      </c>
      <c r="B12" s="218">
        <f>入力シート!E361</f>
        <v>0</v>
      </c>
      <c r="C12" s="218">
        <f>入力シート!H361</f>
        <v>0</v>
      </c>
      <c r="D12" s="269">
        <f>内２０!J10</f>
        <v>0</v>
      </c>
      <c r="E12" s="273">
        <f>入力シート!F361</f>
        <v>0</v>
      </c>
      <c r="F12" s="199">
        <f>内２０!K10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入力シート!D362</f>
        <v>0</v>
      </c>
      <c r="B13" s="218">
        <f>入力シート!E362</f>
        <v>0</v>
      </c>
      <c r="C13" s="218">
        <f>入力シート!H362</f>
        <v>0</v>
      </c>
      <c r="D13" s="269">
        <f>内２０!J11</f>
        <v>0</v>
      </c>
      <c r="E13" s="273">
        <f>入力シート!F362</f>
        <v>0</v>
      </c>
      <c r="F13" s="199">
        <f>内２０!K11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入力シート!D363</f>
        <v>0</v>
      </c>
      <c r="B14" s="218">
        <f>入力シート!E363</f>
        <v>0</v>
      </c>
      <c r="C14" s="218">
        <f>入力シート!H363</f>
        <v>0</v>
      </c>
      <c r="D14" s="269">
        <f>内２０!J12</f>
        <v>0</v>
      </c>
      <c r="E14" s="273">
        <f>入力シート!F363</f>
        <v>0</v>
      </c>
      <c r="F14" s="199">
        <f>内２０!K12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入力シート!D364</f>
        <v>0</v>
      </c>
      <c r="B15" s="218">
        <f>入力シート!E364</f>
        <v>0</v>
      </c>
      <c r="C15" s="218">
        <f>入力シート!H364</f>
        <v>0</v>
      </c>
      <c r="D15" s="269">
        <f>内２０!J13</f>
        <v>0</v>
      </c>
      <c r="E15" s="273">
        <f>入力シート!F364</f>
        <v>0</v>
      </c>
      <c r="F15" s="199">
        <f>内２０!K13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 t="shared" si="5"/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入力シート!D365</f>
        <v>0</v>
      </c>
      <c r="B16" s="218">
        <f>入力シート!E365</f>
        <v>0</v>
      </c>
      <c r="C16" s="218">
        <f>入力シート!H365</f>
        <v>0</v>
      </c>
      <c r="D16" s="269">
        <f>内２０!J14</f>
        <v>0</v>
      </c>
      <c r="E16" s="273">
        <f>入力シート!F365</f>
        <v>0</v>
      </c>
      <c r="F16" s="199">
        <f>内２０!K14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入力シート!D366</f>
        <v>0</v>
      </c>
      <c r="B17" s="218">
        <f>入力シート!E366</f>
        <v>0</v>
      </c>
      <c r="C17" s="218">
        <f>入力シート!H366</f>
        <v>0</v>
      </c>
      <c r="D17" s="269">
        <f>内２０!J15</f>
        <v>0</v>
      </c>
      <c r="E17" s="273">
        <f>入力シート!F366</f>
        <v>0</v>
      </c>
      <c r="F17" s="199">
        <f>内２０!K15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入力シート!D367</f>
        <v>0</v>
      </c>
      <c r="B18" s="218">
        <f>入力シート!E367</f>
        <v>0</v>
      </c>
      <c r="C18" s="218">
        <f>入力シート!H367</f>
        <v>0</v>
      </c>
      <c r="D18" s="269">
        <f>内２０!J16</f>
        <v>0</v>
      </c>
      <c r="E18" s="273">
        <f>入力シート!F367</f>
        <v>0</v>
      </c>
      <c r="F18" s="199">
        <f>内２０!K16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入力シート!D368</f>
        <v>0</v>
      </c>
      <c r="B19" s="218">
        <f>入力シート!E368</f>
        <v>0</v>
      </c>
      <c r="C19" s="218">
        <f>入力シート!H368</f>
        <v>0</v>
      </c>
      <c r="D19" s="269">
        <f>内２０!J17</f>
        <v>0</v>
      </c>
      <c r="E19" s="273">
        <f>入力シート!F368</f>
        <v>0</v>
      </c>
      <c r="F19" s="199">
        <f>内２０!K17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入力シート!D369</f>
        <v>0</v>
      </c>
      <c r="B20" s="218">
        <f>入力シート!E369</f>
        <v>0</v>
      </c>
      <c r="C20" s="218">
        <f>入力シート!H369</f>
        <v>0</v>
      </c>
      <c r="D20" s="269">
        <f>内２０!J18</f>
        <v>0</v>
      </c>
      <c r="E20" s="273">
        <f>入力シート!F369</f>
        <v>0</v>
      </c>
      <c r="F20" s="199">
        <f>内２０!K18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入力シート!D370</f>
        <v>0</v>
      </c>
      <c r="B21" s="218">
        <f>入力シート!E370</f>
        <v>0</v>
      </c>
      <c r="C21" s="218">
        <f>入力シート!H370</f>
        <v>0</v>
      </c>
      <c r="D21" s="269">
        <f>内２０!J19</f>
        <v>0</v>
      </c>
      <c r="E21" s="273">
        <f>入力シート!F370</f>
        <v>0</v>
      </c>
      <c r="F21" s="199">
        <f>内２０!K19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入力シート!D371</f>
        <v>0</v>
      </c>
      <c r="B22" s="218">
        <f>入力シート!E371</f>
        <v>0</v>
      </c>
      <c r="C22" s="218">
        <f>入力シート!H371</f>
        <v>0</v>
      </c>
      <c r="D22" s="269">
        <f>内２０!J20</f>
        <v>0</v>
      </c>
      <c r="E22" s="273">
        <f>入力シート!F371</f>
        <v>0</v>
      </c>
      <c r="F22" s="199">
        <f>内２０!K20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入力シート!D372</f>
        <v>0</v>
      </c>
      <c r="B23" s="218">
        <f>入力シート!E372</f>
        <v>0</v>
      </c>
      <c r="C23" s="218">
        <f>入力シート!H372</f>
        <v>0</v>
      </c>
      <c r="D23" s="269">
        <f>内２０!J21</f>
        <v>0</v>
      </c>
      <c r="E23" s="273">
        <f>入力シート!F372</f>
        <v>0</v>
      </c>
      <c r="F23" s="199">
        <f>内２０!K21</f>
        <v>0</v>
      </c>
      <c r="G23" s="202"/>
      <c r="H23" s="199">
        <f>ROUNDDOWN(G23*D23,0)</f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I5:J5"/>
    <mergeCell ref="K5:M5"/>
    <mergeCell ref="N5:O5"/>
    <mergeCell ref="E1:I1"/>
    <mergeCell ref="B3:E3"/>
    <mergeCell ref="J3:K3"/>
    <mergeCell ref="G5:H5"/>
    <mergeCell ref="L3:O3"/>
    <mergeCell ref="A5:A6"/>
    <mergeCell ref="B5:B6"/>
    <mergeCell ref="C5:C6"/>
    <mergeCell ref="D5:D6"/>
    <mergeCell ref="E5:F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10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&amp;CP.20
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290"/>
      <c r="F2" s="290"/>
      <c r="G2" s="290"/>
      <c r="H2" s="290"/>
      <c r="I2" s="290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入力シート!D373</f>
        <v>0</v>
      </c>
      <c r="B7" s="216">
        <f>入力シート!E373</f>
        <v>0</v>
      </c>
      <c r="C7" s="216">
        <f>入力シート!H373</f>
        <v>0</v>
      </c>
      <c r="D7" s="268">
        <f>内２１!J5</f>
        <v>0</v>
      </c>
      <c r="E7" s="273">
        <f>入力シート!F373</f>
        <v>0</v>
      </c>
      <c r="F7" s="198">
        <f>内２１!K5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入力シート!D374</f>
        <v>0</v>
      </c>
      <c r="B8" s="218">
        <f>入力シート!E374</f>
        <v>0</v>
      </c>
      <c r="C8" s="218">
        <f>入力シート!H374</f>
        <v>0</v>
      </c>
      <c r="D8" s="269">
        <f>内２１!J6</f>
        <v>0</v>
      </c>
      <c r="E8" s="273">
        <f>入力シート!F374</f>
        <v>0</v>
      </c>
      <c r="F8" s="199">
        <f>内２１!K6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入力シート!D375</f>
        <v>0</v>
      </c>
      <c r="B9" s="218">
        <f>入力シート!E375</f>
        <v>0</v>
      </c>
      <c r="C9" s="218">
        <f>入力シート!H375</f>
        <v>0</v>
      </c>
      <c r="D9" s="269">
        <f>内２１!J7</f>
        <v>0</v>
      </c>
      <c r="E9" s="273">
        <f>入力シート!F375</f>
        <v>0</v>
      </c>
      <c r="F9" s="199">
        <f>内２１!K7</f>
        <v>0</v>
      </c>
      <c r="G9" s="201"/>
      <c r="H9" s="199">
        <f t="shared" ref="H9:H22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入力シート!D376</f>
        <v>0</v>
      </c>
      <c r="B10" s="218">
        <f>入力シート!E376</f>
        <v>0</v>
      </c>
      <c r="C10" s="218">
        <f>入力シート!H376</f>
        <v>0</v>
      </c>
      <c r="D10" s="269">
        <f>内２１!J8</f>
        <v>0</v>
      </c>
      <c r="E10" s="273">
        <f>入力シート!F376</f>
        <v>0</v>
      </c>
      <c r="F10" s="199">
        <f>内２１!K8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入力シート!D377</f>
        <v>0</v>
      </c>
      <c r="B11" s="218">
        <f>入力シート!E377</f>
        <v>0</v>
      </c>
      <c r="C11" s="218">
        <f>入力シート!H377</f>
        <v>0</v>
      </c>
      <c r="D11" s="269">
        <f>内２１!J9</f>
        <v>0</v>
      </c>
      <c r="E11" s="273">
        <f>入力シート!F377</f>
        <v>0</v>
      </c>
      <c r="F11" s="199">
        <f>内２１!K9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入力シート!D378</f>
        <v>0</v>
      </c>
      <c r="B12" s="218">
        <f>入力シート!E378</f>
        <v>0</v>
      </c>
      <c r="C12" s="218">
        <f>入力シート!H378</f>
        <v>0</v>
      </c>
      <c r="D12" s="269">
        <f>内２１!J10</f>
        <v>0</v>
      </c>
      <c r="E12" s="273">
        <f>入力シート!F378</f>
        <v>0</v>
      </c>
      <c r="F12" s="199">
        <f>内２１!K10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入力シート!D379</f>
        <v>0</v>
      </c>
      <c r="B13" s="218">
        <f>入力シート!E379</f>
        <v>0</v>
      </c>
      <c r="C13" s="218">
        <f>入力シート!H379</f>
        <v>0</v>
      </c>
      <c r="D13" s="269">
        <f>内２１!J11</f>
        <v>0</v>
      </c>
      <c r="E13" s="273">
        <f>入力シート!F379</f>
        <v>0</v>
      </c>
      <c r="F13" s="199">
        <f>内２１!K11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入力シート!D380</f>
        <v>0</v>
      </c>
      <c r="B14" s="218">
        <f>入力シート!E380</f>
        <v>0</v>
      </c>
      <c r="C14" s="218">
        <f>入力シート!H380</f>
        <v>0</v>
      </c>
      <c r="D14" s="269">
        <f>内２１!J12</f>
        <v>0</v>
      </c>
      <c r="E14" s="273">
        <f>入力シート!F380</f>
        <v>0</v>
      </c>
      <c r="F14" s="199">
        <f>内２１!K12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入力シート!D381</f>
        <v>0</v>
      </c>
      <c r="B15" s="218">
        <f>入力シート!E381</f>
        <v>0</v>
      </c>
      <c r="C15" s="218">
        <f>入力シート!H381</f>
        <v>0</v>
      </c>
      <c r="D15" s="269">
        <f>内２１!J13</f>
        <v>0</v>
      </c>
      <c r="E15" s="273">
        <f>入力シート!F381</f>
        <v>0</v>
      </c>
      <c r="F15" s="199">
        <f>内２１!K13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 t="shared" si="5"/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入力シート!D382</f>
        <v>0</v>
      </c>
      <c r="B16" s="218">
        <f>入力シート!E382</f>
        <v>0</v>
      </c>
      <c r="C16" s="218">
        <f>入力シート!H382</f>
        <v>0</v>
      </c>
      <c r="D16" s="269">
        <f>内２１!J14</f>
        <v>0</v>
      </c>
      <c r="E16" s="273">
        <f>入力シート!F382</f>
        <v>0</v>
      </c>
      <c r="F16" s="199">
        <f>内２１!K14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入力シート!D383</f>
        <v>0</v>
      </c>
      <c r="B17" s="218">
        <f>入力シート!E383</f>
        <v>0</v>
      </c>
      <c r="C17" s="218">
        <f>入力シート!H383</f>
        <v>0</v>
      </c>
      <c r="D17" s="269">
        <f>内２１!J15</f>
        <v>0</v>
      </c>
      <c r="E17" s="273">
        <f>入力シート!F383</f>
        <v>0</v>
      </c>
      <c r="F17" s="199">
        <f>内２１!K15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入力シート!D384</f>
        <v>0</v>
      </c>
      <c r="B18" s="218">
        <f>入力シート!E384</f>
        <v>0</v>
      </c>
      <c r="C18" s="218">
        <f>入力シート!H384</f>
        <v>0</v>
      </c>
      <c r="D18" s="269">
        <f>内２１!J16</f>
        <v>0</v>
      </c>
      <c r="E18" s="273">
        <f>入力シート!F384</f>
        <v>0</v>
      </c>
      <c r="F18" s="199">
        <f>内２１!K16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入力シート!D385</f>
        <v>0</v>
      </c>
      <c r="B19" s="218">
        <f>入力シート!E385</f>
        <v>0</v>
      </c>
      <c r="C19" s="218">
        <f>入力シート!H385</f>
        <v>0</v>
      </c>
      <c r="D19" s="269">
        <f>内２１!J17</f>
        <v>0</v>
      </c>
      <c r="E19" s="273">
        <f>入力シート!F385</f>
        <v>0</v>
      </c>
      <c r="F19" s="199">
        <f>内２１!K17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入力シート!D386</f>
        <v>0</v>
      </c>
      <c r="B20" s="218">
        <f>入力シート!E386</f>
        <v>0</v>
      </c>
      <c r="C20" s="218">
        <f>入力シート!H386</f>
        <v>0</v>
      </c>
      <c r="D20" s="269">
        <f>内２１!J18</f>
        <v>0</v>
      </c>
      <c r="E20" s="273">
        <f>入力シート!F386</f>
        <v>0</v>
      </c>
      <c r="F20" s="199">
        <f>内２１!K18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入力シート!D387</f>
        <v>0</v>
      </c>
      <c r="B21" s="218">
        <f>入力シート!E387</f>
        <v>0</v>
      </c>
      <c r="C21" s="218">
        <f>入力シート!H387</f>
        <v>0</v>
      </c>
      <c r="D21" s="269">
        <f>内２１!J19</f>
        <v>0</v>
      </c>
      <c r="E21" s="273">
        <f>入力シート!F387</f>
        <v>0</v>
      </c>
      <c r="F21" s="199">
        <f>内２１!K19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入力シート!D388</f>
        <v>0</v>
      </c>
      <c r="B22" s="218">
        <f>入力シート!E388</f>
        <v>0</v>
      </c>
      <c r="C22" s="218">
        <f>入力シート!H388</f>
        <v>0</v>
      </c>
      <c r="D22" s="269">
        <f>内２１!J20</f>
        <v>0</v>
      </c>
      <c r="E22" s="273">
        <f>入力シート!F388</f>
        <v>0</v>
      </c>
      <c r="F22" s="199">
        <f>内２１!K20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入力シート!D389</f>
        <v>0</v>
      </c>
      <c r="B23" s="218">
        <f>入力シート!E389</f>
        <v>0</v>
      </c>
      <c r="C23" s="218">
        <f>入力シート!H389</f>
        <v>0</v>
      </c>
      <c r="D23" s="269">
        <f>内２１!J21</f>
        <v>0</v>
      </c>
      <c r="E23" s="273">
        <f>入力シート!F389</f>
        <v>0</v>
      </c>
      <c r="F23" s="199">
        <f>内２１!K21</f>
        <v>0</v>
      </c>
      <c r="G23" s="202"/>
      <c r="H23" s="199">
        <f>ROUNDDOWN(G23*D23,0)</f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I5:J5"/>
    <mergeCell ref="K5:M5"/>
    <mergeCell ref="N5:O5"/>
    <mergeCell ref="E1:I1"/>
    <mergeCell ref="B3:E3"/>
    <mergeCell ref="J3:K3"/>
    <mergeCell ref="G5:H5"/>
    <mergeCell ref="L3:O3"/>
    <mergeCell ref="A5:A6"/>
    <mergeCell ref="B5:B6"/>
    <mergeCell ref="C5:C6"/>
    <mergeCell ref="D5:D6"/>
    <mergeCell ref="E5:F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9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&amp;CP.21
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290"/>
      <c r="F2" s="290"/>
      <c r="G2" s="290"/>
      <c r="H2" s="290"/>
      <c r="I2" s="290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入力シート!D390</f>
        <v>0</v>
      </c>
      <c r="B7" s="216">
        <f>入力シート!E390</f>
        <v>0</v>
      </c>
      <c r="C7" s="216">
        <f>入力シート!H390</f>
        <v>0</v>
      </c>
      <c r="D7" s="268">
        <f>内２２!J5</f>
        <v>0</v>
      </c>
      <c r="E7" s="273">
        <f>入力シート!F390</f>
        <v>0</v>
      </c>
      <c r="F7" s="198">
        <f>内２２!K5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入力シート!D391</f>
        <v>0</v>
      </c>
      <c r="B8" s="218">
        <f>入力シート!E391</f>
        <v>0</v>
      </c>
      <c r="C8" s="218">
        <f>入力シート!H391</f>
        <v>0</v>
      </c>
      <c r="D8" s="269">
        <f>内２２!J6</f>
        <v>0</v>
      </c>
      <c r="E8" s="273">
        <f>入力シート!F391</f>
        <v>0</v>
      </c>
      <c r="F8" s="199">
        <f>内２２!K6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入力シート!D392</f>
        <v>0</v>
      </c>
      <c r="B9" s="218">
        <f>入力シート!E392</f>
        <v>0</v>
      </c>
      <c r="C9" s="218">
        <f>入力シート!H392</f>
        <v>0</v>
      </c>
      <c r="D9" s="269">
        <f>内２２!J7</f>
        <v>0</v>
      </c>
      <c r="E9" s="273">
        <f>入力シート!F392</f>
        <v>0</v>
      </c>
      <c r="F9" s="199">
        <f>内２２!K7</f>
        <v>0</v>
      </c>
      <c r="G9" s="201"/>
      <c r="H9" s="199">
        <f t="shared" ref="H9:H22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入力シート!D393</f>
        <v>0</v>
      </c>
      <c r="B10" s="218">
        <f>入力シート!E393</f>
        <v>0</v>
      </c>
      <c r="C10" s="218">
        <f>入力シート!H393</f>
        <v>0</v>
      </c>
      <c r="D10" s="269">
        <f>内２２!J8</f>
        <v>0</v>
      </c>
      <c r="E10" s="273">
        <f>入力シート!F393</f>
        <v>0</v>
      </c>
      <c r="F10" s="199">
        <f>内２２!K8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入力シート!D394</f>
        <v>0</v>
      </c>
      <c r="B11" s="218">
        <f>入力シート!E394</f>
        <v>0</v>
      </c>
      <c r="C11" s="218">
        <f>入力シート!H394</f>
        <v>0</v>
      </c>
      <c r="D11" s="269">
        <f>内２２!J9</f>
        <v>0</v>
      </c>
      <c r="E11" s="273">
        <f>入力シート!F394</f>
        <v>0</v>
      </c>
      <c r="F11" s="199">
        <f>内２２!K9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入力シート!D395</f>
        <v>0</v>
      </c>
      <c r="B12" s="218">
        <f>入力シート!E395</f>
        <v>0</v>
      </c>
      <c r="C12" s="218">
        <f>入力シート!H395</f>
        <v>0</v>
      </c>
      <c r="D12" s="269">
        <f>内２２!J10</f>
        <v>0</v>
      </c>
      <c r="E12" s="273">
        <f>入力シート!F395</f>
        <v>0</v>
      </c>
      <c r="F12" s="199">
        <f>内２２!K10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入力シート!D396</f>
        <v>0</v>
      </c>
      <c r="B13" s="218">
        <f>入力シート!E396</f>
        <v>0</v>
      </c>
      <c r="C13" s="218">
        <f>入力シート!H396</f>
        <v>0</v>
      </c>
      <c r="D13" s="269">
        <f>内２２!J11</f>
        <v>0</v>
      </c>
      <c r="E13" s="273">
        <f>入力シート!F396</f>
        <v>0</v>
      </c>
      <c r="F13" s="199">
        <f>内２２!K11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入力シート!D397</f>
        <v>0</v>
      </c>
      <c r="B14" s="218">
        <f>入力シート!E397</f>
        <v>0</v>
      </c>
      <c r="C14" s="218">
        <f>入力シート!H397</f>
        <v>0</v>
      </c>
      <c r="D14" s="269">
        <f>内２２!J12</f>
        <v>0</v>
      </c>
      <c r="E14" s="273">
        <f>入力シート!F397</f>
        <v>0</v>
      </c>
      <c r="F14" s="199">
        <f>内２２!K12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入力シート!D398</f>
        <v>0</v>
      </c>
      <c r="B15" s="218">
        <f>入力シート!E398</f>
        <v>0</v>
      </c>
      <c r="C15" s="218">
        <f>入力シート!H398</f>
        <v>0</v>
      </c>
      <c r="D15" s="269">
        <f>内２２!J13</f>
        <v>0</v>
      </c>
      <c r="E15" s="273">
        <f>入力シート!F398</f>
        <v>0</v>
      </c>
      <c r="F15" s="199">
        <f>内２２!K13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 t="shared" si="5"/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入力シート!D399</f>
        <v>0</v>
      </c>
      <c r="B16" s="218">
        <f>入力シート!E399</f>
        <v>0</v>
      </c>
      <c r="C16" s="218">
        <f>入力シート!H399</f>
        <v>0</v>
      </c>
      <c r="D16" s="269">
        <f>内２２!J14</f>
        <v>0</v>
      </c>
      <c r="E16" s="273">
        <f>入力シート!F399</f>
        <v>0</v>
      </c>
      <c r="F16" s="199">
        <f>内２２!K14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入力シート!D400</f>
        <v>0</v>
      </c>
      <c r="B17" s="218">
        <f>入力シート!E400</f>
        <v>0</v>
      </c>
      <c r="C17" s="218">
        <f>入力シート!H400</f>
        <v>0</v>
      </c>
      <c r="D17" s="269">
        <f>内２２!J15</f>
        <v>0</v>
      </c>
      <c r="E17" s="273">
        <f>入力シート!F400</f>
        <v>0</v>
      </c>
      <c r="F17" s="199">
        <f>内２２!K15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入力シート!D401</f>
        <v>0</v>
      </c>
      <c r="B18" s="218">
        <f>入力シート!E401</f>
        <v>0</v>
      </c>
      <c r="C18" s="218">
        <f>入力シート!H401</f>
        <v>0</v>
      </c>
      <c r="D18" s="269">
        <f>内２２!J16</f>
        <v>0</v>
      </c>
      <c r="E18" s="273">
        <f>入力シート!F401</f>
        <v>0</v>
      </c>
      <c r="F18" s="199">
        <f>内２２!K16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入力シート!D402</f>
        <v>0</v>
      </c>
      <c r="B19" s="218">
        <f>入力シート!E402</f>
        <v>0</v>
      </c>
      <c r="C19" s="218">
        <f>入力シート!H402</f>
        <v>0</v>
      </c>
      <c r="D19" s="269">
        <f>内２２!J17</f>
        <v>0</v>
      </c>
      <c r="E19" s="273">
        <f>入力シート!F402</f>
        <v>0</v>
      </c>
      <c r="F19" s="199">
        <f>内２２!K17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入力シート!D403</f>
        <v>0</v>
      </c>
      <c r="B20" s="218">
        <f>入力シート!E403</f>
        <v>0</v>
      </c>
      <c r="C20" s="218">
        <f>入力シート!H403</f>
        <v>0</v>
      </c>
      <c r="D20" s="269">
        <f>内２２!J18</f>
        <v>0</v>
      </c>
      <c r="E20" s="273">
        <f>入力シート!F403</f>
        <v>0</v>
      </c>
      <c r="F20" s="199">
        <f>内２２!K18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入力シート!D404</f>
        <v>0</v>
      </c>
      <c r="B21" s="218">
        <f>入力シート!E404</f>
        <v>0</v>
      </c>
      <c r="C21" s="218">
        <f>入力シート!H404</f>
        <v>0</v>
      </c>
      <c r="D21" s="269">
        <f>内２２!J19</f>
        <v>0</v>
      </c>
      <c r="E21" s="273">
        <f>入力シート!F404</f>
        <v>0</v>
      </c>
      <c r="F21" s="199">
        <f>内２２!K19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入力シート!D405</f>
        <v>0</v>
      </c>
      <c r="B22" s="218">
        <f>入力シート!E405</f>
        <v>0</v>
      </c>
      <c r="C22" s="218">
        <f>入力シート!H405</f>
        <v>0</v>
      </c>
      <c r="D22" s="269">
        <f>内２２!J20</f>
        <v>0</v>
      </c>
      <c r="E22" s="273">
        <f>入力シート!F405</f>
        <v>0</v>
      </c>
      <c r="F22" s="199">
        <f>内２２!K20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入力シート!D406</f>
        <v>0</v>
      </c>
      <c r="B23" s="218">
        <f>入力シート!E406</f>
        <v>0</v>
      </c>
      <c r="C23" s="218">
        <f>入力シート!H406</f>
        <v>0</v>
      </c>
      <c r="D23" s="269">
        <f>内２２!J21</f>
        <v>0</v>
      </c>
      <c r="E23" s="273">
        <f>入力シート!F406</f>
        <v>0</v>
      </c>
      <c r="F23" s="199">
        <f>内２２!K21</f>
        <v>0</v>
      </c>
      <c r="G23" s="202"/>
      <c r="H23" s="199">
        <f>ROUNDDOWN(G23*D23,0)</f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I5:J5"/>
    <mergeCell ref="K5:M5"/>
    <mergeCell ref="N5:O5"/>
    <mergeCell ref="E1:I1"/>
    <mergeCell ref="B3:E3"/>
    <mergeCell ref="J3:K3"/>
    <mergeCell ref="G5:H5"/>
    <mergeCell ref="L3:O3"/>
    <mergeCell ref="A5:A6"/>
    <mergeCell ref="B5:B6"/>
    <mergeCell ref="C5:C6"/>
    <mergeCell ref="D5:D6"/>
    <mergeCell ref="E5:F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8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&amp;CP.22
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290"/>
      <c r="F2" s="290"/>
      <c r="G2" s="290"/>
      <c r="H2" s="290"/>
      <c r="I2" s="290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入力シート!D407</f>
        <v>0</v>
      </c>
      <c r="B7" s="216">
        <f>入力シート!E407</f>
        <v>0</v>
      </c>
      <c r="C7" s="216">
        <f>入力シート!H407</f>
        <v>0</v>
      </c>
      <c r="D7" s="268">
        <f>内２３!J5</f>
        <v>0</v>
      </c>
      <c r="E7" s="273">
        <f>入力シート!F407</f>
        <v>0</v>
      </c>
      <c r="F7" s="198">
        <f>内２３!K5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入力シート!D408</f>
        <v>0</v>
      </c>
      <c r="B8" s="218">
        <f>入力シート!E408</f>
        <v>0</v>
      </c>
      <c r="C8" s="218">
        <f>入力シート!H408</f>
        <v>0</v>
      </c>
      <c r="D8" s="269">
        <f>内２３!J6</f>
        <v>0</v>
      </c>
      <c r="E8" s="273">
        <f>入力シート!F408</f>
        <v>0</v>
      </c>
      <c r="F8" s="199">
        <f>内２３!K6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入力シート!D409</f>
        <v>0</v>
      </c>
      <c r="B9" s="218">
        <f>入力シート!E409</f>
        <v>0</v>
      </c>
      <c r="C9" s="218">
        <f>入力シート!H409</f>
        <v>0</v>
      </c>
      <c r="D9" s="269">
        <f>内２３!J7</f>
        <v>0</v>
      </c>
      <c r="E9" s="273">
        <f>入力シート!F409</f>
        <v>0</v>
      </c>
      <c r="F9" s="199">
        <f>内２３!K7</f>
        <v>0</v>
      </c>
      <c r="G9" s="201"/>
      <c r="H9" s="199">
        <f t="shared" ref="H9:H22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入力シート!D410</f>
        <v>0</v>
      </c>
      <c r="B10" s="218">
        <f>入力シート!E410</f>
        <v>0</v>
      </c>
      <c r="C10" s="218">
        <f>入力シート!H410</f>
        <v>0</v>
      </c>
      <c r="D10" s="269">
        <f>内２３!J8</f>
        <v>0</v>
      </c>
      <c r="E10" s="273">
        <f>入力シート!F410</f>
        <v>0</v>
      </c>
      <c r="F10" s="199">
        <f>内２３!K8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入力シート!D411</f>
        <v>0</v>
      </c>
      <c r="B11" s="218">
        <f>入力シート!E411</f>
        <v>0</v>
      </c>
      <c r="C11" s="218">
        <f>入力シート!H411</f>
        <v>0</v>
      </c>
      <c r="D11" s="269">
        <f>内２３!J9</f>
        <v>0</v>
      </c>
      <c r="E11" s="273">
        <f>入力シート!F411</f>
        <v>0</v>
      </c>
      <c r="F11" s="199">
        <f>内２３!K9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入力シート!D412</f>
        <v>0</v>
      </c>
      <c r="B12" s="218">
        <f>入力シート!E412</f>
        <v>0</v>
      </c>
      <c r="C12" s="218">
        <f>入力シート!H412</f>
        <v>0</v>
      </c>
      <c r="D12" s="269">
        <f>内２３!J10</f>
        <v>0</v>
      </c>
      <c r="E12" s="273">
        <f>入力シート!F412</f>
        <v>0</v>
      </c>
      <c r="F12" s="199">
        <f>内２３!K10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入力シート!D413</f>
        <v>0</v>
      </c>
      <c r="B13" s="218">
        <f>入力シート!E413</f>
        <v>0</v>
      </c>
      <c r="C13" s="218">
        <f>入力シート!H413</f>
        <v>0</v>
      </c>
      <c r="D13" s="269">
        <f>内２３!J11</f>
        <v>0</v>
      </c>
      <c r="E13" s="273">
        <f>入力シート!F413</f>
        <v>0</v>
      </c>
      <c r="F13" s="199">
        <f>内２３!K11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入力シート!D414</f>
        <v>0</v>
      </c>
      <c r="B14" s="218">
        <f>入力シート!E414</f>
        <v>0</v>
      </c>
      <c r="C14" s="218">
        <f>入力シート!H414</f>
        <v>0</v>
      </c>
      <c r="D14" s="269">
        <f>内２３!J12</f>
        <v>0</v>
      </c>
      <c r="E14" s="273">
        <f>入力シート!F414</f>
        <v>0</v>
      </c>
      <c r="F14" s="199">
        <f>内２３!K12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入力シート!D415</f>
        <v>0</v>
      </c>
      <c r="B15" s="218">
        <f>入力シート!E415</f>
        <v>0</v>
      </c>
      <c r="C15" s="218">
        <f>入力シート!H415</f>
        <v>0</v>
      </c>
      <c r="D15" s="269">
        <f>内２３!J13</f>
        <v>0</v>
      </c>
      <c r="E15" s="273">
        <f>入力シート!F415</f>
        <v>0</v>
      </c>
      <c r="F15" s="199">
        <f>内２３!K13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 t="shared" si="5"/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入力シート!D416</f>
        <v>0</v>
      </c>
      <c r="B16" s="218">
        <f>入力シート!E416</f>
        <v>0</v>
      </c>
      <c r="C16" s="218">
        <f>入力シート!H416</f>
        <v>0</v>
      </c>
      <c r="D16" s="269">
        <f>内２３!J14</f>
        <v>0</v>
      </c>
      <c r="E16" s="273">
        <f>入力シート!F416</f>
        <v>0</v>
      </c>
      <c r="F16" s="199">
        <f>内２３!K14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入力シート!D417</f>
        <v>0</v>
      </c>
      <c r="B17" s="218">
        <f>入力シート!E417</f>
        <v>0</v>
      </c>
      <c r="C17" s="218">
        <f>入力シート!H417</f>
        <v>0</v>
      </c>
      <c r="D17" s="269">
        <f>内２３!J15</f>
        <v>0</v>
      </c>
      <c r="E17" s="273">
        <f>入力シート!F417</f>
        <v>0</v>
      </c>
      <c r="F17" s="199">
        <f>内２３!K15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入力シート!D418</f>
        <v>0</v>
      </c>
      <c r="B18" s="218">
        <f>入力シート!E418</f>
        <v>0</v>
      </c>
      <c r="C18" s="218">
        <f>入力シート!H418</f>
        <v>0</v>
      </c>
      <c r="D18" s="269">
        <f>内２３!J16</f>
        <v>0</v>
      </c>
      <c r="E18" s="273">
        <f>入力シート!F418</f>
        <v>0</v>
      </c>
      <c r="F18" s="199">
        <f>内２３!K16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入力シート!D419</f>
        <v>0</v>
      </c>
      <c r="B19" s="218">
        <f>入力シート!E419</f>
        <v>0</v>
      </c>
      <c r="C19" s="218">
        <f>入力シート!H419</f>
        <v>0</v>
      </c>
      <c r="D19" s="269">
        <f>内２３!J17</f>
        <v>0</v>
      </c>
      <c r="E19" s="273">
        <f>入力シート!F419</f>
        <v>0</v>
      </c>
      <c r="F19" s="199">
        <f>内２３!K17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入力シート!D420</f>
        <v>0</v>
      </c>
      <c r="B20" s="218">
        <f>入力シート!E420</f>
        <v>0</v>
      </c>
      <c r="C20" s="218">
        <f>入力シート!H420</f>
        <v>0</v>
      </c>
      <c r="D20" s="269">
        <f>内２３!J18</f>
        <v>0</v>
      </c>
      <c r="E20" s="273">
        <f>入力シート!F420</f>
        <v>0</v>
      </c>
      <c r="F20" s="199">
        <f>内２３!K18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入力シート!D421</f>
        <v>0</v>
      </c>
      <c r="B21" s="218">
        <f>入力シート!E421</f>
        <v>0</v>
      </c>
      <c r="C21" s="218">
        <f>入力シート!H421</f>
        <v>0</v>
      </c>
      <c r="D21" s="269">
        <f>内２３!J19</f>
        <v>0</v>
      </c>
      <c r="E21" s="273">
        <f>入力シート!F421</f>
        <v>0</v>
      </c>
      <c r="F21" s="199">
        <f>内２３!K19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入力シート!D422</f>
        <v>0</v>
      </c>
      <c r="B22" s="218">
        <f>入力シート!E422</f>
        <v>0</v>
      </c>
      <c r="C22" s="218">
        <f>入力シート!H422</f>
        <v>0</v>
      </c>
      <c r="D22" s="269">
        <f>内２３!J20</f>
        <v>0</v>
      </c>
      <c r="E22" s="273">
        <f>入力シート!F422</f>
        <v>0</v>
      </c>
      <c r="F22" s="199">
        <f>内２３!K20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入力シート!D423</f>
        <v>0</v>
      </c>
      <c r="B23" s="218">
        <f>入力シート!E423</f>
        <v>0</v>
      </c>
      <c r="C23" s="218">
        <f>入力シート!H423</f>
        <v>0</v>
      </c>
      <c r="D23" s="269">
        <f>内２３!J21</f>
        <v>0</v>
      </c>
      <c r="E23" s="273">
        <f>入力シート!F423</f>
        <v>0</v>
      </c>
      <c r="F23" s="199">
        <f>内２３!K21</f>
        <v>0</v>
      </c>
      <c r="G23" s="202"/>
      <c r="H23" s="199">
        <f>ROUNDDOWN(G23*D23,0)</f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I5:J5"/>
    <mergeCell ref="K5:M5"/>
    <mergeCell ref="N5:O5"/>
    <mergeCell ref="E1:I1"/>
    <mergeCell ref="B3:E3"/>
    <mergeCell ref="J3:K3"/>
    <mergeCell ref="G5:H5"/>
    <mergeCell ref="L3:O3"/>
    <mergeCell ref="A5:A6"/>
    <mergeCell ref="B5:B6"/>
    <mergeCell ref="C5:C6"/>
    <mergeCell ref="D5:D6"/>
    <mergeCell ref="E5:F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7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&amp;CP.23
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290"/>
      <c r="F2" s="290"/>
      <c r="G2" s="290"/>
      <c r="H2" s="290"/>
      <c r="I2" s="290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入力シート!D424</f>
        <v>0</v>
      </c>
      <c r="B7" s="216">
        <f>入力シート!E424</f>
        <v>0</v>
      </c>
      <c r="C7" s="216">
        <f>入力シート!H424</f>
        <v>0</v>
      </c>
      <c r="D7" s="268">
        <f>内２４!J5</f>
        <v>0</v>
      </c>
      <c r="E7" s="273">
        <f>入力シート!F424</f>
        <v>0</v>
      </c>
      <c r="F7" s="198">
        <f>内２４!K5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入力シート!D425</f>
        <v>0</v>
      </c>
      <c r="B8" s="218">
        <f>入力シート!E425</f>
        <v>0</v>
      </c>
      <c r="C8" s="218">
        <f>入力シート!H425</f>
        <v>0</v>
      </c>
      <c r="D8" s="269">
        <f>内２４!J6</f>
        <v>0</v>
      </c>
      <c r="E8" s="273">
        <f>入力シート!F425</f>
        <v>0</v>
      </c>
      <c r="F8" s="199">
        <f>内２４!K6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入力シート!D426</f>
        <v>0</v>
      </c>
      <c r="B9" s="218">
        <f>入力シート!E426</f>
        <v>0</v>
      </c>
      <c r="C9" s="218">
        <f>入力シート!H426</f>
        <v>0</v>
      </c>
      <c r="D9" s="269">
        <f>内２４!J7</f>
        <v>0</v>
      </c>
      <c r="E9" s="273">
        <f>入力シート!F426</f>
        <v>0</v>
      </c>
      <c r="F9" s="199">
        <f>内２４!K7</f>
        <v>0</v>
      </c>
      <c r="G9" s="201"/>
      <c r="H9" s="199">
        <f t="shared" ref="H9:H22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入力シート!D427</f>
        <v>0</v>
      </c>
      <c r="B10" s="218">
        <f>入力シート!E427</f>
        <v>0</v>
      </c>
      <c r="C10" s="218">
        <f>入力シート!H427</f>
        <v>0</v>
      </c>
      <c r="D10" s="269">
        <f>内２４!J8</f>
        <v>0</v>
      </c>
      <c r="E10" s="273">
        <f>入力シート!F427</f>
        <v>0</v>
      </c>
      <c r="F10" s="199">
        <f>内２４!K8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入力シート!D428</f>
        <v>0</v>
      </c>
      <c r="B11" s="218">
        <f>入力シート!E428</f>
        <v>0</v>
      </c>
      <c r="C11" s="218">
        <f>入力シート!H428</f>
        <v>0</v>
      </c>
      <c r="D11" s="269">
        <f>内２４!J9</f>
        <v>0</v>
      </c>
      <c r="E11" s="273">
        <f>入力シート!F428</f>
        <v>0</v>
      </c>
      <c r="F11" s="199">
        <f>内２４!K9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入力シート!D429</f>
        <v>0</v>
      </c>
      <c r="B12" s="218">
        <f>入力シート!E429</f>
        <v>0</v>
      </c>
      <c r="C12" s="218">
        <f>入力シート!H429</f>
        <v>0</v>
      </c>
      <c r="D12" s="269">
        <f>内２４!J10</f>
        <v>0</v>
      </c>
      <c r="E12" s="273">
        <f>入力シート!F429</f>
        <v>0</v>
      </c>
      <c r="F12" s="199">
        <f>内２４!K10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入力シート!D430</f>
        <v>0</v>
      </c>
      <c r="B13" s="218">
        <f>入力シート!E430</f>
        <v>0</v>
      </c>
      <c r="C13" s="218">
        <f>入力シート!H430</f>
        <v>0</v>
      </c>
      <c r="D13" s="269">
        <f>内２４!J11</f>
        <v>0</v>
      </c>
      <c r="E13" s="273">
        <f>入力シート!F430</f>
        <v>0</v>
      </c>
      <c r="F13" s="199">
        <f>内２４!K11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入力シート!D431</f>
        <v>0</v>
      </c>
      <c r="B14" s="218">
        <f>入力シート!E431</f>
        <v>0</v>
      </c>
      <c r="C14" s="218">
        <f>入力シート!H431</f>
        <v>0</v>
      </c>
      <c r="D14" s="269">
        <f>内２４!J12</f>
        <v>0</v>
      </c>
      <c r="E14" s="273">
        <f>入力シート!F431</f>
        <v>0</v>
      </c>
      <c r="F14" s="199">
        <f>内２４!K12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入力シート!D432</f>
        <v>0</v>
      </c>
      <c r="B15" s="218">
        <f>入力シート!E432</f>
        <v>0</v>
      </c>
      <c r="C15" s="218">
        <f>入力シート!H432</f>
        <v>0</v>
      </c>
      <c r="D15" s="269">
        <f>内２４!J13</f>
        <v>0</v>
      </c>
      <c r="E15" s="273">
        <f>入力シート!F432</f>
        <v>0</v>
      </c>
      <c r="F15" s="199">
        <f>内２４!K13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 t="shared" si="5"/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入力シート!D433</f>
        <v>0</v>
      </c>
      <c r="B16" s="218">
        <f>入力シート!E433</f>
        <v>0</v>
      </c>
      <c r="C16" s="218">
        <f>入力シート!H433</f>
        <v>0</v>
      </c>
      <c r="D16" s="269">
        <f>内２４!J14</f>
        <v>0</v>
      </c>
      <c r="E16" s="273">
        <f>入力シート!F433</f>
        <v>0</v>
      </c>
      <c r="F16" s="199">
        <f>内２４!K14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入力シート!D434</f>
        <v>0</v>
      </c>
      <c r="B17" s="218">
        <f>入力シート!E434</f>
        <v>0</v>
      </c>
      <c r="C17" s="218">
        <f>入力シート!H434</f>
        <v>0</v>
      </c>
      <c r="D17" s="269">
        <f>内２４!J15</f>
        <v>0</v>
      </c>
      <c r="E17" s="273">
        <f>入力シート!F434</f>
        <v>0</v>
      </c>
      <c r="F17" s="199">
        <f>内２４!K15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入力シート!D435</f>
        <v>0</v>
      </c>
      <c r="B18" s="218">
        <f>入力シート!E435</f>
        <v>0</v>
      </c>
      <c r="C18" s="218">
        <f>入力シート!H435</f>
        <v>0</v>
      </c>
      <c r="D18" s="269">
        <f>内２４!J16</f>
        <v>0</v>
      </c>
      <c r="E18" s="273">
        <f>入力シート!F435</f>
        <v>0</v>
      </c>
      <c r="F18" s="199">
        <f>内２４!K16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入力シート!D436</f>
        <v>0</v>
      </c>
      <c r="B19" s="218">
        <f>入力シート!E436</f>
        <v>0</v>
      </c>
      <c r="C19" s="218">
        <f>入力シート!H436</f>
        <v>0</v>
      </c>
      <c r="D19" s="269">
        <f>内２４!J17</f>
        <v>0</v>
      </c>
      <c r="E19" s="273">
        <f>入力シート!F436</f>
        <v>0</v>
      </c>
      <c r="F19" s="199">
        <f>内２４!K17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入力シート!D437</f>
        <v>0</v>
      </c>
      <c r="B20" s="218">
        <f>入力シート!E437</f>
        <v>0</v>
      </c>
      <c r="C20" s="218">
        <f>入力シート!H437</f>
        <v>0</v>
      </c>
      <c r="D20" s="269">
        <f>内２４!J18</f>
        <v>0</v>
      </c>
      <c r="E20" s="273">
        <f>入力シート!F437</f>
        <v>0</v>
      </c>
      <c r="F20" s="199">
        <f>内２４!K18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入力シート!D438</f>
        <v>0</v>
      </c>
      <c r="B21" s="218">
        <f>入力シート!E438</f>
        <v>0</v>
      </c>
      <c r="C21" s="218">
        <f>入力シート!H438</f>
        <v>0</v>
      </c>
      <c r="D21" s="269">
        <f>内２４!J19</f>
        <v>0</v>
      </c>
      <c r="E21" s="273">
        <f>入力シート!F438</f>
        <v>0</v>
      </c>
      <c r="F21" s="199">
        <f>内２４!K19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入力シート!D439</f>
        <v>0</v>
      </c>
      <c r="B22" s="218">
        <f>入力シート!E439</f>
        <v>0</v>
      </c>
      <c r="C22" s="218">
        <f>入力シート!H439</f>
        <v>0</v>
      </c>
      <c r="D22" s="269">
        <f>内２４!J20</f>
        <v>0</v>
      </c>
      <c r="E22" s="273">
        <f>入力シート!F439</f>
        <v>0</v>
      </c>
      <c r="F22" s="199">
        <f>内２４!K20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入力シート!D440</f>
        <v>0</v>
      </c>
      <c r="B23" s="218">
        <f>入力シート!E440</f>
        <v>0</v>
      </c>
      <c r="C23" s="218">
        <f>入力シート!H440</f>
        <v>0</v>
      </c>
      <c r="D23" s="269">
        <f>内２４!J21</f>
        <v>0</v>
      </c>
      <c r="E23" s="273">
        <f>入力シート!F440</f>
        <v>0</v>
      </c>
      <c r="F23" s="199">
        <f>内２４!K21</f>
        <v>0</v>
      </c>
      <c r="G23" s="202"/>
      <c r="H23" s="199">
        <f>ROUNDDOWN(G23*D23,0)</f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I5:J5"/>
    <mergeCell ref="K5:M5"/>
    <mergeCell ref="N5:O5"/>
    <mergeCell ref="E1:I1"/>
    <mergeCell ref="B3:E3"/>
    <mergeCell ref="J3:K3"/>
    <mergeCell ref="G5:H5"/>
    <mergeCell ref="L3:O3"/>
    <mergeCell ref="A5:A6"/>
    <mergeCell ref="B5:B6"/>
    <mergeCell ref="C5:C6"/>
    <mergeCell ref="D5:D6"/>
    <mergeCell ref="E5:F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6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&amp;CP.24
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290"/>
      <c r="F2" s="290"/>
      <c r="G2" s="290"/>
      <c r="H2" s="290"/>
      <c r="I2" s="290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入力シート!D441</f>
        <v>0</v>
      </c>
      <c r="B7" s="216">
        <f>入力シート!E441</f>
        <v>0</v>
      </c>
      <c r="C7" s="216">
        <f>入力シート!H441</f>
        <v>0</v>
      </c>
      <c r="D7" s="268">
        <f>内２５!J5</f>
        <v>0</v>
      </c>
      <c r="E7" s="273">
        <f>入力シート!F441</f>
        <v>0</v>
      </c>
      <c r="F7" s="198">
        <f>内２５!K5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入力シート!D442</f>
        <v>0</v>
      </c>
      <c r="B8" s="218">
        <f>入力シート!E442</f>
        <v>0</v>
      </c>
      <c r="C8" s="218">
        <f>入力シート!H442</f>
        <v>0</v>
      </c>
      <c r="D8" s="269">
        <f>内２５!J6</f>
        <v>0</v>
      </c>
      <c r="E8" s="273">
        <f>入力シート!F442</f>
        <v>0</v>
      </c>
      <c r="F8" s="199">
        <f>内２５!K6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入力シート!D443</f>
        <v>0</v>
      </c>
      <c r="B9" s="218">
        <f>入力シート!E443</f>
        <v>0</v>
      </c>
      <c r="C9" s="218">
        <f>入力シート!H443</f>
        <v>0</v>
      </c>
      <c r="D9" s="269">
        <f>内２５!J7</f>
        <v>0</v>
      </c>
      <c r="E9" s="273">
        <f>入力シート!F443</f>
        <v>0</v>
      </c>
      <c r="F9" s="199">
        <f>内２５!K7</f>
        <v>0</v>
      </c>
      <c r="G9" s="201"/>
      <c r="H9" s="199">
        <f t="shared" ref="H9:H22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入力シート!D444</f>
        <v>0</v>
      </c>
      <c r="B10" s="218">
        <f>入力シート!E444</f>
        <v>0</v>
      </c>
      <c r="C10" s="218">
        <f>入力シート!H444</f>
        <v>0</v>
      </c>
      <c r="D10" s="269">
        <f>内２５!J8</f>
        <v>0</v>
      </c>
      <c r="E10" s="273">
        <f>入力シート!F444</f>
        <v>0</v>
      </c>
      <c r="F10" s="199">
        <f>内２５!K8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入力シート!D445</f>
        <v>0</v>
      </c>
      <c r="B11" s="218">
        <f>入力シート!E445</f>
        <v>0</v>
      </c>
      <c r="C11" s="218">
        <f>入力シート!H445</f>
        <v>0</v>
      </c>
      <c r="D11" s="269">
        <f>内２５!J9</f>
        <v>0</v>
      </c>
      <c r="E11" s="273">
        <f>入力シート!F445</f>
        <v>0</v>
      </c>
      <c r="F11" s="199">
        <f>内２５!K9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入力シート!D446</f>
        <v>0</v>
      </c>
      <c r="B12" s="218">
        <f>入力シート!E446</f>
        <v>0</v>
      </c>
      <c r="C12" s="218">
        <f>入力シート!H446</f>
        <v>0</v>
      </c>
      <c r="D12" s="269">
        <f>内２５!J10</f>
        <v>0</v>
      </c>
      <c r="E12" s="273">
        <f>入力シート!F446</f>
        <v>0</v>
      </c>
      <c r="F12" s="199">
        <f>内２５!K10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入力シート!D447</f>
        <v>0</v>
      </c>
      <c r="B13" s="218">
        <f>入力シート!E447</f>
        <v>0</v>
      </c>
      <c r="C13" s="218">
        <f>入力シート!H447</f>
        <v>0</v>
      </c>
      <c r="D13" s="269">
        <f>内２５!J11</f>
        <v>0</v>
      </c>
      <c r="E13" s="273">
        <f>入力シート!F447</f>
        <v>0</v>
      </c>
      <c r="F13" s="199">
        <f>内２５!K11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入力シート!D448</f>
        <v>0</v>
      </c>
      <c r="B14" s="218">
        <f>入力シート!E448</f>
        <v>0</v>
      </c>
      <c r="C14" s="218">
        <f>入力シート!H448</f>
        <v>0</v>
      </c>
      <c r="D14" s="269">
        <f>内２５!J12</f>
        <v>0</v>
      </c>
      <c r="E14" s="273">
        <f>入力シート!F448</f>
        <v>0</v>
      </c>
      <c r="F14" s="199">
        <f>内２５!K12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入力シート!D449</f>
        <v>0</v>
      </c>
      <c r="B15" s="218">
        <f>入力シート!E449</f>
        <v>0</v>
      </c>
      <c r="C15" s="218">
        <f>入力シート!H449</f>
        <v>0</v>
      </c>
      <c r="D15" s="269">
        <f>内２５!J13</f>
        <v>0</v>
      </c>
      <c r="E15" s="273">
        <f>入力シート!F449</f>
        <v>0</v>
      </c>
      <c r="F15" s="199">
        <f>内２５!K13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 t="shared" si="5"/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入力シート!D450</f>
        <v>0</v>
      </c>
      <c r="B16" s="218">
        <f>入力シート!E450</f>
        <v>0</v>
      </c>
      <c r="C16" s="218">
        <f>入力シート!H450</f>
        <v>0</v>
      </c>
      <c r="D16" s="269">
        <f>内２５!J14</f>
        <v>0</v>
      </c>
      <c r="E16" s="273">
        <f>入力シート!F450</f>
        <v>0</v>
      </c>
      <c r="F16" s="199">
        <f>内２５!K14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入力シート!D451</f>
        <v>0</v>
      </c>
      <c r="B17" s="218">
        <f>入力シート!E451</f>
        <v>0</v>
      </c>
      <c r="C17" s="218">
        <f>入力シート!H451</f>
        <v>0</v>
      </c>
      <c r="D17" s="269">
        <f>内２５!J15</f>
        <v>0</v>
      </c>
      <c r="E17" s="273">
        <f>入力シート!F451</f>
        <v>0</v>
      </c>
      <c r="F17" s="199">
        <f>内２５!K15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入力シート!D452</f>
        <v>0</v>
      </c>
      <c r="B18" s="218">
        <f>入力シート!E452</f>
        <v>0</v>
      </c>
      <c r="C18" s="218">
        <f>入力シート!H452</f>
        <v>0</v>
      </c>
      <c r="D18" s="269">
        <f>内２５!J16</f>
        <v>0</v>
      </c>
      <c r="E18" s="273">
        <f>入力シート!F452</f>
        <v>0</v>
      </c>
      <c r="F18" s="199">
        <f>内２５!K16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入力シート!D453</f>
        <v>0</v>
      </c>
      <c r="B19" s="218">
        <f>入力シート!E453</f>
        <v>0</v>
      </c>
      <c r="C19" s="218">
        <f>入力シート!H453</f>
        <v>0</v>
      </c>
      <c r="D19" s="269">
        <f>内２５!J17</f>
        <v>0</v>
      </c>
      <c r="E19" s="273">
        <f>入力シート!F453</f>
        <v>0</v>
      </c>
      <c r="F19" s="199">
        <f>内２５!K17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入力シート!D454</f>
        <v>0</v>
      </c>
      <c r="B20" s="218">
        <f>入力シート!E454</f>
        <v>0</v>
      </c>
      <c r="C20" s="218">
        <f>入力シート!H454</f>
        <v>0</v>
      </c>
      <c r="D20" s="269">
        <f>内２５!J18</f>
        <v>0</v>
      </c>
      <c r="E20" s="273">
        <f>入力シート!F454</f>
        <v>0</v>
      </c>
      <c r="F20" s="199">
        <f>内２５!K18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入力シート!D455</f>
        <v>0</v>
      </c>
      <c r="B21" s="218">
        <f>入力シート!E455</f>
        <v>0</v>
      </c>
      <c r="C21" s="218">
        <f>入力シート!H455</f>
        <v>0</v>
      </c>
      <c r="D21" s="269">
        <f>内２５!J19</f>
        <v>0</v>
      </c>
      <c r="E21" s="273">
        <f>入力シート!F455</f>
        <v>0</v>
      </c>
      <c r="F21" s="199">
        <f>内２５!K19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入力シート!D456</f>
        <v>0</v>
      </c>
      <c r="B22" s="218">
        <f>入力シート!E456</f>
        <v>0</v>
      </c>
      <c r="C22" s="218">
        <f>入力シート!H456</f>
        <v>0</v>
      </c>
      <c r="D22" s="269">
        <f>内２５!J20</f>
        <v>0</v>
      </c>
      <c r="E22" s="273">
        <f>入力シート!F456</f>
        <v>0</v>
      </c>
      <c r="F22" s="199">
        <f>内２５!K20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入力シート!D457</f>
        <v>0</v>
      </c>
      <c r="B23" s="218">
        <f>入力シート!E457</f>
        <v>0</v>
      </c>
      <c r="C23" s="218">
        <f>入力シート!H457</f>
        <v>0</v>
      </c>
      <c r="D23" s="269">
        <f>内２５!J21</f>
        <v>0</v>
      </c>
      <c r="E23" s="273">
        <f>入力シート!F457</f>
        <v>0</v>
      </c>
      <c r="F23" s="199">
        <f>内２５!K21</f>
        <v>0</v>
      </c>
      <c r="G23" s="202"/>
      <c r="H23" s="199">
        <f>ROUNDDOWN(G23*D23,0)</f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I5:J5"/>
    <mergeCell ref="K5:M5"/>
    <mergeCell ref="N5:O5"/>
    <mergeCell ref="E1:I1"/>
    <mergeCell ref="B3:E3"/>
    <mergeCell ref="J3:K3"/>
    <mergeCell ref="G5:H5"/>
    <mergeCell ref="L3:O3"/>
    <mergeCell ref="A5:A6"/>
    <mergeCell ref="B5:B6"/>
    <mergeCell ref="C5:C6"/>
    <mergeCell ref="D5:D6"/>
    <mergeCell ref="E5:F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5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&amp;CP.25
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290"/>
      <c r="F2" s="290"/>
      <c r="G2" s="290"/>
      <c r="H2" s="290"/>
      <c r="I2" s="290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入力シート!D458</f>
        <v>0</v>
      </c>
      <c r="B7" s="216">
        <f>入力シート!E458</f>
        <v>0</v>
      </c>
      <c r="C7" s="216">
        <f>入力シート!H458</f>
        <v>0</v>
      </c>
      <c r="D7" s="268">
        <f>内２６!J5</f>
        <v>0</v>
      </c>
      <c r="E7" s="273">
        <f>入力シート!F458</f>
        <v>0</v>
      </c>
      <c r="F7" s="198">
        <f>内２６!K5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入力シート!D459</f>
        <v>0</v>
      </c>
      <c r="B8" s="218">
        <f>入力シート!E459</f>
        <v>0</v>
      </c>
      <c r="C8" s="218">
        <f>入力シート!H459</f>
        <v>0</v>
      </c>
      <c r="D8" s="269">
        <f>内２６!J6</f>
        <v>0</v>
      </c>
      <c r="E8" s="273">
        <f>入力シート!F459</f>
        <v>0</v>
      </c>
      <c r="F8" s="199">
        <f>内２６!K6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入力シート!D460</f>
        <v>0</v>
      </c>
      <c r="B9" s="218">
        <f>入力シート!E460</f>
        <v>0</v>
      </c>
      <c r="C9" s="218">
        <f>入力シート!H460</f>
        <v>0</v>
      </c>
      <c r="D9" s="269">
        <f>内２６!J7</f>
        <v>0</v>
      </c>
      <c r="E9" s="273">
        <f>入力シート!F460</f>
        <v>0</v>
      </c>
      <c r="F9" s="199">
        <f>内２６!K7</f>
        <v>0</v>
      </c>
      <c r="G9" s="201"/>
      <c r="H9" s="199">
        <f t="shared" ref="H9:H22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入力シート!D461</f>
        <v>0</v>
      </c>
      <c r="B10" s="218">
        <f>入力シート!E461</f>
        <v>0</v>
      </c>
      <c r="C10" s="218">
        <f>入力シート!H461</f>
        <v>0</v>
      </c>
      <c r="D10" s="269">
        <f>内２６!J8</f>
        <v>0</v>
      </c>
      <c r="E10" s="273">
        <f>入力シート!F461</f>
        <v>0</v>
      </c>
      <c r="F10" s="199">
        <f>内２６!K8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入力シート!D462</f>
        <v>0</v>
      </c>
      <c r="B11" s="218">
        <f>入力シート!E462</f>
        <v>0</v>
      </c>
      <c r="C11" s="218">
        <f>入力シート!H462</f>
        <v>0</v>
      </c>
      <c r="D11" s="269">
        <f>内２６!J9</f>
        <v>0</v>
      </c>
      <c r="E11" s="273">
        <f>入力シート!F462</f>
        <v>0</v>
      </c>
      <c r="F11" s="199">
        <f>内２６!K9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入力シート!D463</f>
        <v>0</v>
      </c>
      <c r="B12" s="218">
        <f>入力シート!E463</f>
        <v>0</v>
      </c>
      <c r="C12" s="218">
        <f>入力シート!H463</f>
        <v>0</v>
      </c>
      <c r="D12" s="269">
        <f>内２６!J10</f>
        <v>0</v>
      </c>
      <c r="E12" s="273">
        <f>入力シート!F463</f>
        <v>0</v>
      </c>
      <c r="F12" s="199">
        <f>内２６!K10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入力シート!D464</f>
        <v>0</v>
      </c>
      <c r="B13" s="218">
        <f>入力シート!E464</f>
        <v>0</v>
      </c>
      <c r="C13" s="218">
        <f>入力シート!H464</f>
        <v>0</v>
      </c>
      <c r="D13" s="269">
        <f>内２６!J11</f>
        <v>0</v>
      </c>
      <c r="E13" s="273">
        <f>入力シート!F464</f>
        <v>0</v>
      </c>
      <c r="F13" s="199">
        <f>内２６!K11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入力シート!D465</f>
        <v>0</v>
      </c>
      <c r="B14" s="218">
        <f>入力シート!E465</f>
        <v>0</v>
      </c>
      <c r="C14" s="218">
        <f>入力シート!H465</f>
        <v>0</v>
      </c>
      <c r="D14" s="269">
        <f>内２６!J12</f>
        <v>0</v>
      </c>
      <c r="E14" s="273">
        <f>入力シート!F465</f>
        <v>0</v>
      </c>
      <c r="F14" s="199">
        <f>内２６!K12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入力シート!D466</f>
        <v>0</v>
      </c>
      <c r="B15" s="218">
        <f>入力シート!E466</f>
        <v>0</v>
      </c>
      <c r="C15" s="218">
        <f>入力シート!H466</f>
        <v>0</v>
      </c>
      <c r="D15" s="269">
        <f>内２６!J13</f>
        <v>0</v>
      </c>
      <c r="E15" s="273">
        <f>入力シート!F466</f>
        <v>0</v>
      </c>
      <c r="F15" s="199">
        <f>内２６!K13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 t="shared" si="5"/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入力シート!D467</f>
        <v>0</v>
      </c>
      <c r="B16" s="218">
        <f>入力シート!E467</f>
        <v>0</v>
      </c>
      <c r="C16" s="218">
        <f>入力シート!H467</f>
        <v>0</v>
      </c>
      <c r="D16" s="269">
        <f>内２６!J14</f>
        <v>0</v>
      </c>
      <c r="E16" s="273">
        <f>入力シート!F467</f>
        <v>0</v>
      </c>
      <c r="F16" s="199">
        <f>内２６!K14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入力シート!D468</f>
        <v>0</v>
      </c>
      <c r="B17" s="218">
        <f>入力シート!E468</f>
        <v>0</v>
      </c>
      <c r="C17" s="218">
        <f>入力シート!H468</f>
        <v>0</v>
      </c>
      <c r="D17" s="269">
        <f>内２６!J15</f>
        <v>0</v>
      </c>
      <c r="E17" s="273">
        <f>入力シート!F468</f>
        <v>0</v>
      </c>
      <c r="F17" s="199">
        <f>内２６!K15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入力シート!D469</f>
        <v>0</v>
      </c>
      <c r="B18" s="218">
        <f>入力シート!E469</f>
        <v>0</v>
      </c>
      <c r="C18" s="218">
        <f>入力シート!H469</f>
        <v>0</v>
      </c>
      <c r="D18" s="269">
        <f>内２６!J16</f>
        <v>0</v>
      </c>
      <c r="E18" s="273">
        <f>入力シート!F469</f>
        <v>0</v>
      </c>
      <c r="F18" s="199">
        <f>内２６!K16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入力シート!D470</f>
        <v>0</v>
      </c>
      <c r="B19" s="218">
        <f>入力シート!E470</f>
        <v>0</v>
      </c>
      <c r="C19" s="218">
        <f>入力シート!H470</f>
        <v>0</v>
      </c>
      <c r="D19" s="269">
        <f>内２６!J17</f>
        <v>0</v>
      </c>
      <c r="E19" s="273">
        <f>入力シート!F470</f>
        <v>0</v>
      </c>
      <c r="F19" s="199">
        <f>内２６!K17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入力シート!D471</f>
        <v>0</v>
      </c>
      <c r="B20" s="218">
        <f>入力シート!E471</f>
        <v>0</v>
      </c>
      <c r="C20" s="218">
        <f>入力シート!H471</f>
        <v>0</v>
      </c>
      <c r="D20" s="269">
        <f>内２６!J18</f>
        <v>0</v>
      </c>
      <c r="E20" s="273">
        <f>入力シート!F471</f>
        <v>0</v>
      </c>
      <c r="F20" s="199">
        <f>内２６!K18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入力シート!D472</f>
        <v>0</v>
      </c>
      <c r="B21" s="218">
        <f>入力シート!E472</f>
        <v>0</v>
      </c>
      <c r="C21" s="218">
        <f>入力シート!H472</f>
        <v>0</v>
      </c>
      <c r="D21" s="269">
        <f>内２６!J19</f>
        <v>0</v>
      </c>
      <c r="E21" s="273">
        <f>入力シート!F472</f>
        <v>0</v>
      </c>
      <c r="F21" s="199">
        <f>内２６!K19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入力シート!D473</f>
        <v>0</v>
      </c>
      <c r="B22" s="218">
        <f>入力シート!E473</f>
        <v>0</v>
      </c>
      <c r="C22" s="218">
        <f>入力シート!H473</f>
        <v>0</v>
      </c>
      <c r="D22" s="269">
        <f>内２６!J20</f>
        <v>0</v>
      </c>
      <c r="E22" s="273">
        <f>入力シート!F473</f>
        <v>0</v>
      </c>
      <c r="F22" s="199">
        <f>内２６!K20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入力シート!D474</f>
        <v>0</v>
      </c>
      <c r="B23" s="218">
        <f>入力シート!E474</f>
        <v>0</v>
      </c>
      <c r="C23" s="218">
        <f>入力シート!H474</f>
        <v>0</v>
      </c>
      <c r="D23" s="269">
        <f>内２６!J21</f>
        <v>0</v>
      </c>
      <c r="E23" s="273">
        <f>入力シート!F474</f>
        <v>0</v>
      </c>
      <c r="F23" s="199">
        <f>内２６!K21</f>
        <v>0</v>
      </c>
      <c r="G23" s="202"/>
      <c r="H23" s="199">
        <f>ROUNDDOWN(G23*D23,0)</f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I5:J5"/>
    <mergeCell ref="K5:M5"/>
    <mergeCell ref="N5:O5"/>
    <mergeCell ref="E1:I1"/>
    <mergeCell ref="B3:E3"/>
    <mergeCell ref="J3:K3"/>
    <mergeCell ref="G5:H5"/>
    <mergeCell ref="L3:O3"/>
    <mergeCell ref="A5:A6"/>
    <mergeCell ref="B5:B6"/>
    <mergeCell ref="C5:C6"/>
    <mergeCell ref="D5:D6"/>
    <mergeCell ref="E5:F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4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&amp;CP.26
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290"/>
      <c r="F2" s="290"/>
      <c r="G2" s="290"/>
      <c r="H2" s="290"/>
      <c r="I2" s="290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入力シート!D475</f>
        <v>0</v>
      </c>
      <c r="B7" s="216">
        <f>入力シート!E475</f>
        <v>0</v>
      </c>
      <c r="C7" s="216">
        <f>入力シート!H475</f>
        <v>0</v>
      </c>
      <c r="D7" s="268">
        <f>内２７!J5</f>
        <v>0</v>
      </c>
      <c r="E7" s="273">
        <f>入力シート!F475</f>
        <v>0</v>
      </c>
      <c r="F7" s="198">
        <f>内２７!K5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入力シート!D476</f>
        <v>0</v>
      </c>
      <c r="B8" s="218">
        <f>入力シート!E476</f>
        <v>0</v>
      </c>
      <c r="C8" s="218">
        <f>入力シート!H476</f>
        <v>0</v>
      </c>
      <c r="D8" s="269">
        <f>内２７!J6</f>
        <v>0</v>
      </c>
      <c r="E8" s="273">
        <f>入力シート!F476</f>
        <v>0</v>
      </c>
      <c r="F8" s="199">
        <f>内２７!K6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入力シート!D477</f>
        <v>0</v>
      </c>
      <c r="B9" s="218">
        <f>入力シート!E477</f>
        <v>0</v>
      </c>
      <c r="C9" s="218">
        <f>入力シート!H477</f>
        <v>0</v>
      </c>
      <c r="D9" s="269">
        <f>内２７!J7</f>
        <v>0</v>
      </c>
      <c r="E9" s="273">
        <f>入力シート!F477</f>
        <v>0</v>
      </c>
      <c r="F9" s="199">
        <f>内２７!K7</f>
        <v>0</v>
      </c>
      <c r="G9" s="201"/>
      <c r="H9" s="199">
        <f t="shared" ref="H9:H22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入力シート!D478</f>
        <v>0</v>
      </c>
      <c r="B10" s="218">
        <f>入力シート!E478</f>
        <v>0</v>
      </c>
      <c r="C10" s="218">
        <f>入力シート!H478</f>
        <v>0</v>
      </c>
      <c r="D10" s="269">
        <f>内２７!J8</f>
        <v>0</v>
      </c>
      <c r="E10" s="273">
        <f>入力シート!F478</f>
        <v>0</v>
      </c>
      <c r="F10" s="199">
        <f>内２７!K8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入力シート!D479</f>
        <v>0</v>
      </c>
      <c r="B11" s="218">
        <f>入力シート!E479</f>
        <v>0</v>
      </c>
      <c r="C11" s="218">
        <f>入力シート!H479</f>
        <v>0</v>
      </c>
      <c r="D11" s="269">
        <f>内２７!J9</f>
        <v>0</v>
      </c>
      <c r="E11" s="273">
        <f>入力シート!F479</f>
        <v>0</v>
      </c>
      <c r="F11" s="199">
        <f>内２７!K9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入力シート!D480</f>
        <v>0</v>
      </c>
      <c r="B12" s="218">
        <f>入力シート!E480</f>
        <v>0</v>
      </c>
      <c r="C12" s="218">
        <f>入力シート!H480</f>
        <v>0</v>
      </c>
      <c r="D12" s="269">
        <f>内２７!J10</f>
        <v>0</v>
      </c>
      <c r="E12" s="273">
        <f>入力シート!F480</f>
        <v>0</v>
      </c>
      <c r="F12" s="199">
        <f>内２７!K10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入力シート!D481</f>
        <v>0</v>
      </c>
      <c r="B13" s="218">
        <f>入力シート!E481</f>
        <v>0</v>
      </c>
      <c r="C13" s="218">
        <f>入力シート!H481</f>
        <v>0</v>
      </c>
      <c r="D13" s="269">
        <f>内２７!J11</f>
        <v>0</v>
      </c>
      <c r="E13" s="273">
        <f>入力シート!F481</f>
        <v>0</v>
      </c>
      <c r="F13" s="199">
        <f>内２７!K11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入力シート!D482</f>
        <v>0</v>
      </c>
      <c r="B14" s="218">
        <f>入力シート!E482</f>
        <v>0</v>
      </c>
      <c r="C14" s="218">
        <f>入力シート!H482</f>
        <v>0</v>
      </c>
      <c r="D14" s="269">
        <f>内２７!J12</f>
        <v>0</v>
      </c>
      <c r="E14" s="273">
        <f>入力シート!F482</f>
        <v>0</v>
      </c>
      <c r="F14" s="199">
        <f>内２７!K12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入力シート!D483</f>
        <v>0</v>
      </c>
      <c r="B15" s="218">
        <f>入力シート!E483</f>
        <v>0</v>
      </c>
      <c r="C15" s="218">
        <f>入力シート!H483</f>
        <v>0</v>
      </c>
      <c r="D15" s="269">
        <f>内２７!J13</f>
        <v>0</v>
      </c>
      <c r="E15" s="273">
        <f>入力シート!F483</f>
        <v>0</v>
      </c>
      <c r="F15" s="199">
        <f>内２７!K13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 t="shared" si="5"/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入力シート!D484</f>
        <v>0</v>
      </c>
      <c r="B16" s="218">
        <f>入力シート!E484</f>
        <v>0</v>
      </c>
      <c r="C16" s="218">
        <f>入力シート!H484</f>
        <v>0</v>
      </c>
      <c r="D16" s="269">
        <f>内２７!J14</f>
        <v>0</v>
      </c>
      <c r="E16" s="273">
        <f>入力シート!F484</f>
        <v>0</v>
      </c>
      <c r="F16" s="199">
        <f>内２７!K14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入力シート!D485</f>
        <v>0</v>
      </c>
      <c r="B17" s="218">
        <f>入力シート!E485</f>
        <v>0</v>
      </c>
      <c r="C17" s="218">
        <f>入力シート!H485</f>
        <v>0</v>
      </c>
      <c r="D17" s="269">
        <f>内２７!J15</f>
        <v>0</v>
      </c>
      <c r="E17" s="273">
        <f>入力シート!F485</f>
        <v>0</v>
      </c>
      <c r="F17" s="199">
        <f>内２７!K15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入力シート!D486</f>
        <v>0</v>
      </c>
      <c r="B18" s="218">
        <f>入力シート!E486</f>
        <v>0</v>
      </c>
      <c r="C18" s="218">
        <f>入力シート!H486</f>
        <v>0</v>
      </c>
      <c r="D18" s="269">
        <f>内２７!J16</f>
        <v>0</v>
      </c>
      <c r="E18" s="273">
        <f>入力シート!F486</f>
        <v>0</v>
      </c>
      <c r="F18" s="199">
        <f>内２７!K16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入力シート!D487</f>
        <v>0</v>
      </c>
      <c r="B19" s="218">
        <f>入力シート!E487</f>
        <v>0</v>
      </c>
      <c r="C19" s="218">
        <f>入力シート!H487</f>
        <v>0</v>
      </c>
      <c r="D19" s="269">
        <f>内２７!J17</f>
        <v>0</v>
      </c>
      <c r="E19" s="273">
        <f>入力シート!F487</f>
        <v>0</v>
      </c>
      <c r="F19" s="199">
        <f>内２７!K17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入力シート!D488</f>
        <v>0</v>
      </c>
      <c r="B20" s="218">
        <f>入力シート!E488</f>
        <v>0</v>
      </c>
      <c r="C20" s="218">
        <f>入力シート!H488</f>
        <v>0</v>
      </c>
      <c r="D20" s="269">
        <f>内２７!J18</f>
        <v>0</v>
      </c>
      <c r="E20" s="273">
        <f>入力シート!F488</f>
        <v>0</v>
      </c>
      <c r="F20" s="199">
        <f>内２７!K18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入力シート!D489</f>
        <v>0</v>
      </c>
      <c r="B21" s="218">
        <f>入力シート!E489</f>
        <v>0</v>
      </c>
      <c r="C21" s="218">
        <f>入力シート!H489</f>
        <v>0</v>
      </c>
      <c r="D21" s="269">
        <f>内２７!J19</f>
        <v>0</v>
      </c>
      <c r="E21" s="273">
        <f>入力シート!F489</f>
        <v>0</v>
      </c>
      <c r="F21" s="199">
        <f>内２７!K19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入力シート!D490</f>
        <v>0</v>
      </c>
      <c r="B22" s="218">
        <f>入力シート!E490</f>
        <v>0</v>
      </c>
      <c r="C22" s="218">
        <f>入力シート!H490</f>
        <v>0</v>
      </c>
      <c r="D22" s="269">
        <f>内２７!J20</f>
        <v>0</v>
      </c>
      <c r="E22" s="273">
        <f>入力シート!F490</f>
        <v>0</v>
      </c>
      <c r="F22" s="199">
        <f>内２７!K20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入力シート!D491</f>
        <v>0</v>
      </c>
      <c r="B23" s="218">
        <f>入力シート!E491</f>
        <v>0</v>
      </c>
      <c r="C23" s="218">
        <f>入力シート!H491</f>
        <v>0</v>
      </c>
      <c r="D23" s="269">
        <f>内２７!J21</f>
        <v>0</v>
      </c>
      <c r="E23" s="273">
        <f>入力シート!F491</f>
        <v>0</v>
      </c>
      <c r="F23" s="199">
        <f>内２７!K21</f>
        <v>0</v>
      </c>
      <c r="G23" s="202"/>
      <c r="H23" s="199">
        <f>ROUNDDOWN(G23*D23,0)</f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I5:J5"/>
    <mergeCell ref="K5:M5"/>
    <mergeCell ref="N5:O5"/>
    <mergeCell ref="E1:I1"/>
    <mergeCell ref="B3:E3"/>
    <mergeCell ref="J3:K3"/>
    <mergeCell ref="G5:H5"/>
    <mergeCell ref="L3:O3"/>
    <mergeCell ref="A5:A6"/>
    <mergeCell ref="B5:B6"/>
    <mergeCell ref="C5:C6"/>
    <mergeCell ref="D5:D6"/>
    <mergeCell ref="E5:F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3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&amp;CP.27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  <pageSetUpPr autoPageBreaks="0"/>
  </sheetPr>
  <dimension ref="A1:K23"/>
  <sheetViews>
    <sheetView showGridLines="0" showRowColHeaders="0" showZeros="0" zoomScale="85" workbookViewId="0">
      <selection activeCell="K8" sqref="K8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4</v>
      </c>
    </row>
    <row r="3" spans="1:11" s="110" customFormat="1" ht="15" customHeight="1" x14ac:dyDescent="0.15">
      <c r="A3" s="619" t="s">
        <v>51</v>
      </c>
      <c r="B3" s="621" t="s">
        <v>43</v>
      </c>
      <c r="C3" s="615" t="s">
        <v>52</v>
      </c>
      <c r="D3" s="619" t="s">
        <v>53</v>
      </c>
      <c r="E3" s="615" t="s">
        <v>8</v>
      </c>
      <c r="F3" s="616"/>
      <c r="G3" s="619" t="s">
        <v>54</v>
      </c>
      <c r="H3" s="619" t="s">
        <v>55</v>
      </c>
      <c r="I3" s="619"/>
      <c r="J3" s="620" t="s">
        <v>56</v>
      </c>
      <c r="K3" s="619"/>
    </row>
    <row r="4" spans="1:11" s="110" customFormat="1" ht="11.25" customHeight="1" x14ac:dyDescent="0.15">
      <c r="A4" s="619"/>
      <c r="B4" s="621"/>
      <c r="C4" s="617"/>
      <c r="D4" s="619"/>
      <c r="E4" s="617"/>
      <c r="F4" s="618"/>
      <c r="G4" s="619"/>
      <c r="H4" s="108" t="s">
        <v>10</v>
      </c>
      <c r="I4" s="108" t="s">
        <v>9</v>
      </c>
      <c r="J4" s="109" t="s">
        <v>10</v>
      </c>
      <c r="K4" s="108" t="s">
        <v>9</v>
      </c>
    </row>
    <row r="5" spans="1:11" ht="26.25" customHeight="1" x14ac:dyDescent="0.15">
      <c r="A5" s="123"/>
      <c r="B5" s="124">
        <f>入力シート!C84</f>
        <v>0</v>
      </c>
      <c r="C5" s="132">
        <f>入力シート!D84</f>
        <v>0</v>
      </c>
      <c r="D5" s="132">
        <f>入力シート!E84</f>
        <v>0</v>
      </c>
      <c r="E5" s="127">
        <f>入力シート!F84</f>
        <v>0</v>
      </c>
      <c r="F5" s="128"/>
      <c r="G5" s="129">
        <f>入力シート!H84</f>
        <v>0</v>
      </c>
      <c r="H5" s="130">
        <f>入力シート!I84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入力シート!C85</f>
        <v>0</v>
      </c>
      <c r="C6" s="132">
        <f>入力シート!D85</f>
        <v>0</v>
      </c>
      <c r="D6" s="132">
        <f>入力シート!E85</f>
        <v>0</v>
      </c>
      <c r="E6" s="127">
        <f>入力シート!F85</f>
        <v>0</v>
      </c>
      <c r="F6" s="128"/>
      <c r="G6" s="129">
        <f>入力シート!H85</f>
        <v>0</v>
      </c>
      <c r="H6" s="130">
        <f>入力シート!I85</f>
        <v>0</v>
      </c>
      <c r="I6" s="131">
        <f t="shared" ref="I6:I21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入力シート!C86</f>
        <v>0</v>
      </c>
      <c r="C7" s="132">
        <f>入力シート!D86</f>
        <v>0</v>
      </c>
      <c r="D7" s="132">
        <f>入力シート!E86</f>
        <v>0</v>
      </c>
      <c r="E7" s="127">
        <f>入力シート!F86</f>
        <v>0</v>
      </c>
      <c r="F7" s="128"/>
      <c r="G7" s="129">
        <f>入力シート!H86</f>
        <v>0</v>
      </c>
      <c r="H7" s="130">
        <f>入力シート!I86</f>
        <v>0</v>
      </c>
      <c r="I7" s="131">
        <f t="shared" si="0"/>
        <v>0</v>
      </c>
      <c r="J7" s="270"/>
      <c r="K7" s="271">
        <f>ROUNDDOWN(E7*J7,0)</f>
        <v>0</v>
      </c>
    </row>
    <row r="8" spans="1:11" ht="26.25" customHeight="1" x14ac:dyDescent="0.15">
      <c r="A8" s="123"/>
      <c r="B8" s="124">
        <f>入力シート!C87</f>
        <v>0</v>
      </c>
      <c r="C8" s="132">
        <f>入力シート!D87</f>
        <v>0</v>
      </c>
      <c r="D8" s="132">
        <f>入力シート!E87</f>
        <v>0</v>
      </c>
      <c r="E8" s="127">
        <f>入力シート!F87</f>
        <v>0</v>
      </c>
      <c r="F8" s="128"/>
      <c r="G8" s="129">
        <f>入力シート!H87</f>
        <v>0</v>
      </c>
      <c r="H8" s="130">
        <f>入力シート!I87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入力シート!C88</f>
        <v>0</v>
      </c>
      <c r="C9" s="132">
        <f>入力シート!D88</f>
        <v>0</v>
      </c>
      <c r="D9" s="132">
        <f>入力シート!E88</f>
        <v>0</v>
      </c>
      <c r="E9" s="127">
        <f>入力シート!F88</f>
        <v>0</v>
      </c>
      <c r="F9" s="128"/>
      <c r="G9" s="129">
        <f>入力シート!H88</f>
        <v>0</v>
      </c>
      <c r="H9" s="130">
        <f>入力シート!I88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入力シート!C89</f>
        <v>0</v>
      </c>
      <c r="C10" s="132">
        <f>入力シート!D89</f>
        <v>0</v>
      </c>
      <c r="D10" s="132">
        <f>入力シート!E89</f>
        <v>0</v>
      </c>
      <c r="E10" s="127">
        <f>入力シート!F89</f>
        <v>0</v>
      </c>
      <c r="F10" s="128"/>
      <c r="G10" s="129">
        <f>入力シート!H89</f>
        <v>0</v>
      </c>
      <c r="H10" s="130">
        <f>入力シート!I89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入力シート!C90</f>
        <v>0</v>
      </c>
      <c r="C11" s="132">
        <f>入力シート!D90</f>
        <v>0</v>
      </c>
      <c r="D11" s="132">
        <f>入力シート!E90</f>
        <v>0</v>
      </c>
      <c r="E11" s="127">
        <f>入力シート!F90</f>
        <v>0</v>
      </c>
      <c r="F11" s="128"/>
      <c r="G11" s="129">
        <f>入力シート!H90</f>
        <v>0</v>
      </c>
      <c r="H11" s="130">
        <f>入力シート!I90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入力シート!C91</f>
        <v>0</v>
      </c>
      <c r="C12" s="132">
        <f>入力シート!D91</f>
        <v>0</v>
      </c>
      <c r="D12" s="132">
        <f>入力シート!E91</f>
        <v>0</v>
      </c>
      <c r="E12" s="127">
        <f>入力シート!F91</f>
        <v>0</v>
      </c>
      <c r="F12" s="128"/>
      <c r="G12" s="129">
        <f>入力シート!H91</f>
        <v>0</v>
      </c>
      <c r="H12" s="130">
        <f>入力シート!I91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入力シート!C92</f>
        <v>0</v>
      </c>
      <c r="C13" s="132">
        <f>入力シート!D92</f>
        <v>0</v>
      </c>
      <c r="D13" s="132">
        <f>入力シート!E92</f>
        <v>0</v>
      </c>
      <c r="E13" s="127">
        <f>入力シート!F92</f>
        <v>0</v>
      </c>
      <c r="F13" s="128"/>
      <c r="G13" s="129">
        <f>入力シート!H92</f>
        <v>0</v>
      </c>
      <c r="H13" s="130">
        <f>入力シート!I92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入力シート!C93</f>
        <v>0</v>
      </c>
      <c r="C14" s="132">
        <f>入力シート!D93</f>
        <v>0</v>
      </c>
      <c r="D14" s="132">
        <f>入力シート!E93</f>
        <v>0</v>
      </c>
      <c r="E14" s="127">
        <f>入力シート!F93</f>
        <v>0</v>
      </c>
      <c r="F14" s="128"/>
      <c r="G14" s="129">
        <f>入力シート!H93</f>
        <v>0</v>
      </c>
      <c r="H14" s="130">
        <f>入力シート!I93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入力シート!C94</f>
        <v>0</v>
      </c>
      <c r="C15" s="132">
        <f>入力シート!D94</f>
        <v>0</v>
      </c>
      <c r="D15" s="132">
        <f>入力シート!E94</f>
        <v>0</v>
      </c>
      <c r="E15" s="127">
        <f>入力シート!F94</f>
        <v>0</v>
      </c>
      <c r="F15" s="128"/>
      <c r="G15" s="129">
        <f>入力シート!H94</f>
        <v>0</v>
      </c>
      <c r="H15" s="130">
        <f>入力シート!I94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入力シート!C95</f>
        <v>0</v>
      </c>
      <c r="C16" s="132">
        <f>入力シート!D95</f>
        <v>0</v>
      </c>
      <c r="D16" s="132">
        <f>入力シート!E95</f>
        <v>0</v>
      </c>
      <c r="E16" s="127">
        <f>入力シート!F95</f>
        <v>0</v>
      </c>
      <c r="F16" s="128"/>
      <c r="G16" s="129">
        <f>入力シート!H95</f>
        <v>0</v>
      </c>
      <c r="H16" s="130">
        <f>入力シート!I95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入力シート!C96</f>
        <v>0</v>
      </c>
      <c r="C17" s="132">
        <f>入力シート!D96</f>
        <v>0</v>
      </c>
      <c r="D17" s="132">
        <f>入力シート!E96</f>
        <v>0</v>
      </c>
      <c r="E17" s="127">
        <f>入力シート!F96</f>
        <v>0</v>
      </c>
      <c r="F17" s="128"/>
      <c r="G17" s="129">
        <f>入力シート!H96</f>
        <v>0</v>
      </c>
      <c r="H17" s="130">
        <f>入力シート!I96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入力シート!C97</f>
        <v>0</v>
      </c>
      <c r="C18" s="132">
        <f>入力シート!D97</f>
        <v>0</v>
      </c>
      <c r="D18" s="132">
        <f>入力シート!E97</f>
        <v>0</v>
      </c>
      <c r="E18" s="127">
        <f>入力シート!F97</f>
        <v>0</v>
      </c>
      <c r="F18" s="128"/>
      <c r="G18" s="129">
        <f>入力シート!H97</f>
        <v>0</v>
      </c>
      <c r="H18" s="130">
        <f>入力シート!I97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入力シート!C98</f>
        <v>0</v>
      </c>
      <c r="C19" s="132">
        <f>入力シート!D98</f>
        <v>0</v>
      </c>
      <c r="D19" s="132">
        <f>入力シート!E98</f>
        <v>0</v>
      </c>
      <c r="E19" s="127">
        <f>入力シート!F98</f>
        <v>0</v>
      </c>
      <c r="F19" s="128"/>
      <c r="G19" s="129">
        <f>入力シート!H98</f>
        <v>0</v>
      </c>
      <c r="H19" s="130">
        <f>入力シート!I98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入力シート!C99</f>
        <v>0</v>
      </c>
      <c r="C20" s="132">
        <f>入力シート!D99</f>
        <v>0</v>
      </c>
      <c r="D20" s="132">
        <f>入力シート!E99</f>
        <v>0</v>
      </c>
      <c r="E20" s="127">
        <f>入力シート!F99</f>
        <v>0</v>
      </c>
      <c r="F20" s="128"/>
      <c r="G20" s="129">
        <f>入力シート!H99</f>
        <v>0</v>
      </c>
      <c r="H20" s="130">
        <f>入力シート!I99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入力シート!C100</f>
        <v>0</v>
      </c>
      <c r="C21" s="132">
        <f>入力シート!D100</f>
        <v>0</v>
      </c>
      <c r="D21" s="132">
        <f>入力シート!E100</f>
        <v>0</v>
      </c>
      <c r="E21" s="127">
        <f>入力シート!F100</f>
        <v>0</v>
      </c>
      <c r="F21" s="128"/>
      <c r="G21" s="129">
        <f>入力シート!H100</f>
        <v>0</v>
      </c>
      <c r="H21" s="130">
        <f>入力シート!I100</f>
        <v>0</v>
      </c>
      <c r="I21" s="131">
        <f t="shared" si="0"/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6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E3:F4"/>
    <mergeCell ref="A3:A4"/>
    <mergeCell ref="B3:B4"/>
    <mergeCell ref="C3:C4"/>
    <mergeCell ref="D3:D4"/>
    <mergeCell ref="G3:G4"/>
  </mergeCells>
  <phoneticPr fontId="3"/>
  <pageMargins left="0.39370078740157483" right="0" top="0.39370078740157483" bottom="0" header="0.31496062992125984" footer="0.31496062992125984"/>
  <pageSetup paperSize="9" orientation="landscape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291"/>
      <c r="F2" s="291"/>
      <c r="G2" s="291"/>
      <c r="H2" s="291"/>
      <c r="I2" s="291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入力シート!D492</f>
        <v>0</v>
      </c>
      <c r="B7" s="216">
        <f>入力シート!E492</f>
        <v>0</v>
      </c>
      <c r="C7" s="216">
        <f>入力シート!H492</f>
        <v>0</v>
      </c>
      <c r="D7" s="268">
        <f>内２８!J5</f>
        <v>0</v>
      </c>
      <c r="E7" s="273">
        <f>入力シート!F492</f>
        <v>0</v>
      </c>
      <c r="F7" s="198">
        <f>内２８!K5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入力シート!D493</f>
        <v>0</v>
      </c>
      <c r="B8" s="218">
        <f>入力シート!E493</f>
        <v>0</v>
      </c>
      <c r="C8" s="218">
        <f>入力シート!H493</f>
        <v>0</v>
      </c>
      <c r="D8" s="269">
        <f>内２８!J6</f>
        <v>0</v>
      </c>
      <c r="E8" s="273">
        <f>入力シート!F493</f>
        <v>0</v>
      </c>
      <c r="F8" s="199">
        <f>内２８!K6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入力シート!D494</f>
        <v>0</v>
      </c>
      <c r="B9" s="218">
        <f>入力シート!E494</f>
        <v>0</v>
      </c>
      <c r="C9" s="218">
        <f>入力シート!H494</f>
        <v>0</v>
      </c>
      <c r="D9" s="269">
        <f>内２８!J7</f>
        <v>0</v>
      </c>
      <c r="E9" s="273">
        <f>入力シート!F494</f>
        <v>0</v>
      </c>
      <c r="F9" s="199">
        <f>内２８!K7</f>
        <v>0</v>
      </c>
      <c r="G9" s="201"/>
      <c r="H9" s="199">
        <f t="shared" ref="H9:H22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入力シート!D495</f>
        <v>0</v>
      </c>
      <c r="B10" s="218">
        <f>入力シート!E495</f>
        <v>0</v>
      </c>
      <c r="C10" s="218">
        <f>入力シート!H495</f>
        <v>0</v>
      </c>
      <c r="D10" s="269">
        <f>内２８!J8</f>
        <v>0</v>
      </c>
      <c r="E10" s="273">
        <f>入力シート!F495</f>
        <v>0</v>
      </c>
      <c r="F10" s="199">
        <f>内２８!K8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入力シート!D496</f>
        <v>0</v>
      </c>
      <c r="B11" s="218">
        <f>入力シート!E496</f>
        <v>0</v>
      </c>
      <c r="C11" s="218">
        <f>入力シート!H496</f>
        <v>0</v>
      </c>
      <c r="D11" s="269">
        <f>内２８!J9</f>
        <v>0</v>
      </c>
      <c r="E11" s="273">
        <f>入力シート!F496</f>
        <v>0</v>
      </c>
      <c r="F11" s="199">
        <f>内２８!K9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入力シート!D497</f>
        <v>0</v>
      </c>
      <c r="B12" s="218">
        <f>入力シート!E497</f>
        <v>0</v>
      </c>
      <c r="C12" s="218">
        <f>入力シート!H497</f>
        <v>0</v>
      </c>
      <c r="D12" s="269">
        <f>内２８!J10</f>
        <v>0</v>
      </c>
      <c r="E12" s="273">
        <f>入力シート!F497</f>
        <v>0</v>
      </c>
      <c r="F12" s="199">
        <f>内２８!K10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入力シート!D498</f>
        <v>0</v>
      </c>
      <c r="B13" s="218">
        <f>入力シート!E498</f>
        <v>0</v>
      </c>
      <c r="C13" s="218">
        <f>入力シート!H498</f>
        <v>0</v>
      </c>
      <c r="D13" s="269">
        <f>内２８!J11</f>
        <v>0</v>
      </c>
      <c r="E13" s="273">
        <f>入力シート!F498</f>
        <v>0</v>
      </c>
      <c r="F13" s="199">
        <f>内２８!K11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入力シート!D499</f>
        <v>0</v>
      </c>
      <c r="B14" s="218">
        <f>入力シート!E499</f>
        <v>0</v>
      </c>
      <c r="C14" s="218">
        <f>入力シート!H499</f>
        <v>0</v>
      </c>
      <c r="D14" s="269">
        <f>内２８!J12</f>
        <v>0</v>
      </c>
      <c r="E14" s="273">
        <f>入力シート!F499</f>
        <v>0</v>
      </c>
      <c r="F14" s="199">
        <f>内２８!K12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入力シート!D500</f>
        <v>0</v>
      </c>
      <c r="B15" s="218">
        <f>入力シート!E500</f>
        <v>0</v>
      </c>
      <c r="C15" s="218">
        <f>入力シート!H500</f>
        <v>0</v>
      </c>
      <c r="D15" s="269">
        <f>内２８!J13</f>
        <v>0</v>
      </c>
      <c r="E15" s="273">
        <f>入力シート!F500</f>
        <v>0</v>
      </c>
      <c r="F15" s="199">
        <f>内２８!K13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 t="shared" si="5"/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入力シート!D501</f>
        <v>0</v>
      </c>
      <c r="B16" s="218">
        <f>入力シート!E501</f>
        <v>0</v>
      </c>
      <c r="C16" s="218">
        <f>入力シート!H501</f>
        <v>0</v>
      </c>
      <c r="D16" s="269">
        <f>内２８!J14</f>
        <v>0</v>
      </c>
      <c r="E16" s="273">
        <f>入力シート!F501</f>
        <v>0</v>
      </c>
      <c r="F16" s="199">
        <f>内２８!K14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入力シート!D502</f>
        <v>0</v>
      </c>
      <c r="B17" s="218">
        <f>入力シート!E502</f>
        <v>0</v>
      </c>
      <c r="C17" s="218">
        <f>入力シート!H502</f>
        <v>0</v>
      </c>
      <c r="D17" s="269">
        <f>内２８!J15</f>
        <v>0</v>
      </c>
      <c r="E17" s="273">
        <f>入力シート!F502</f>
        <v>0</v>
      </c>
      <c r="F17" s="199">
        <f>内２８!K15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入力シート!D503</f>
        <v>0</v>
      </c>
      <c r="B18" s="218">
        <f>入力シート!E503</f>
        <v>0</v>
      </c>
      <c r="C18" s="218">
        <f>入力シート!H503</f>
        <v>0</v>
      </c>
      <c r="D18" s="269">
        <f>内２８!J16</f>
        <v>0</v>
      </c>
      <c r="E18" s="273">
        <f>入力シート!F503</f>
        <v>0</v>
      </c>
      <c r="F18" s="199">
        <f>内２８!K16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入力シート!D504</f>
        <v>0</v>
      </c>
      <c r="B19" s="218">
        <f>入力シート!E504</f>
        <v>0</v>
      </c>
      <c r="C19" s="218">
        <f>入力シート!H504</f>
        <v>0</v>
      </c>
      <c r="D19" s="269">
        <f>内２８!J17</f>
        <v>0</v>
      </c>
      <c r="E19" s="273">
        <f>入力シート!F504</f>
        <v>0</v>
      </c>
      <c r="F19" s="199">
        <f>内２８!K17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入力シート!D505</f>
        <v>0</v>
      </c>
      <c r="B20" s="218">
        <f>入力シート!E505</f>
        <v>0</v>
      </c>
      <c r="C20" s="218">
        <f>入力シート!H505</f>
        <v>0</v>
      </c>
      <c r="D20" s="269">
        <f>内２８!J18</f>
        <v>0</v>
      </c>
      <c r="E20" s="273">
        <f>入力シート!F505</f>
        <v>0</v>
      </c>
      <c r="F20" s="199">
        <f>内２８!K18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入力シート!D506</f>
        <v>0</v>
      </c>
      <c r="B21" s="218">
        <f>入力シート!E506</f>
        <v>0</v>
      </c>
      <c r="C21" s="218">
        <f>入力シート!H506</f>
        <v>0</v>
      </c>
      <c r="D21" s="269">
        <f>内２８!J19</f>
        <v>0</v>
      </c>
      <c r="E21" s="273">
        <f>入力シート!F506</f>
        <v>0</v>
      </c>
      <c r="F21" s="199">
        <f>内２８!K19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入力シート!D507</f>
        <v>0</v>
      </c>
      <c r="B22" s="218">
        <f>入力シート!E507</f>
        <v>0</v>
      </c>
      <c r="C22" s="218">
        <f>入力シート!H507</f>
        <v>0</v>
      </c>
      <c r="D22" s="269">
        <f>内２８!J20</f>
        <v>0</v>
      </c>
      <c r="E22" s="273">
        <f>入力シート!F507</f>
        <v>0</v>
      </c>
      <c r="F22" s="199">
        <f>内２８!K20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入力シート!D508</f>
        <v>0</v>
      </c>
      <c r="B23" s="218">
        <f>入力シート!E508</f>
        <v>0</v>
      </c>
      <c r="C23" s="218">
        <f>入力シート!H508</f>
        <v>0</v>
      </c>
      <c r="D23" s="269">
        <f>内２８!J21</f>
        <v>0</v>
      </c>
      <c r="E23" s="273">
        <f>入力シート!F508</f>
        <v>0</v>
      </c>
      <c r="F23" s="199">
        <f>内２８!K21</f>
        <v>0</v>
      </c>
      <c r="G23" s="202"/>
      <c r="H23" s="199">
        <f>ROUNDDOWN(G23*D23,0)</f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A5:A6"/>
    <mergeCell ref="B5:B6"/>
    <mergeCell ref="C5:C6"/>
    <mergeCell ref="D5:D6"/>
    <mergeCell ref="E5:F5"/>
    <mergeCell ref="I5:J5"/>
    <mergeCell ref="K5:M5"/>
    <mergeCell ref="N5:O5"/>
    <mergeCell ref="E1:I1"/>
    <mergeCell ref="B3:E3"/>
    <mergeCell ref="J3:K3"/>
    <mergeCell ref="G5:H5"/>
    <mergeCell ref="L3:O3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2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&amp;CP.28
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291"/>
      <c r="F2" s="291"/>
      <c r="G2" s="291"/>
      <c r="H2" s="291"/>
      <c r="I2" s="291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入力シート!D509</f>
        <v>0</v>
      </c>
      <c r="B7" s="216">
        <f>入力シート!E509</f>
        <v>0</v>
      </c>
      <c r="C7" s="216">
        <f>入力シート!H509</f>
        <v>0</v>
      </c>
      <c r="D7" s="268">
        <f>内２９!J5</f>
        <v>0</v>
      </c>
      <c r="E7" s="273">
        <f>入力シート!F509</f>
        <v>0</v>
      </c>
      <c r="F7" s="198">
        <f>内２９!K5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入力シート!D510</f>
        <v>0</v>
      </c>
      <c r="B8" s="218">
        <f>入力シート!E510</f>
        <v>0</v>
      </c>
      <c r="C8" s="218">
        <f>入力シート!H510</f>
        <v>0</v>
      </c>
      <c r="D8" s="269">
        <f>内２９!J6</f>
        <v>0</v>
      </c>
      <c r="E8" s="273">
        <f>入力シート!F510</f>
        <v>0</v>
      </c>
      <c r="F8" s="199">
        <f>内２９!K6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入力シート!D511</f>
        <v>0</v>
      </c>
      <c r="B9" s="218">
        <f>入力シート!E511</f>
        <v>0</v>
      </c>
      <c r="C9" s="218">
        <f>入力シート!H511</f>
        <v>0</v>
      </c>
      <c r="D9" s="269">
        <f>内２９!J7</f>
        <v>0</v>
      </c>
      <c r="E9" s="273">
        <f>入力シート!F511</f>
        <v>0</v>
      </c>
      <c r="F9" s="199">
        <f>内２９!K7</f>
        <v>0</v>
      </c>
      <c r="G9" s="201"/>
      <c r="H9" s="199">
        <f t="shared" ref="H9:H22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入力シート!D512</f>
        <v>0</v>
      </c>
      <c r="B10" s="218">
        <f>入力シート!E512</f>
        <v>0</v>
      </c>
      <c r="C10" s="218">
        <f>入力シート!H512</f>
        <v>0</v>
      </c>
      <c r="D10" s="269">
        <f>内２９!J8</f>
        <v>0</v>
      </c>
      <c r="E10" s="273">
        <f>入力シート!F512</f>
        <v>0</v>
      </c>
      <c r="F10" s="199">
        <f>内２９!K8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入力シート!D513</f>
        <v>0</v>
      </c>
      <c r="B11" s="218">
        <f>入力シート!E513</f>
        <v>0</v>
      </c>
      <c r="C11" s="218">
        <f>入力シート!H513</f>
        <v>0</v>
      </c>
      <c r="D11" s="269">
        <f>内２９!J9</f>
        <v>0</v>
      </c>
      <c r="E11" s="273">
        <f>入力シート!F513</f>
        <v>0</v>
      </c>
      <c r="F11" s="199">
        <f>内２９!K9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入力シート!D514</f>
        <v>0</v>
      </c>
      <c r="B12" s="218">
        <f>入力シート!E514</f>
        <v>0</v>
      </c>
      <c r="C12" s="218">
        <f>入力シート!H514</f>
        <v>0</v>
      </c>
      <c r="D12" s="269">
        <f>内２９!J10</f>
        <v>0</v>
      </c>
      <c r="E12" s="273">
        <f>入力シート!F514</f>
        <v>0</v>
      </c>
      <c r="F12" s="199">
        <f>内２９!K10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入力シート!D515</f>
        <v>0</v>
      </c>
      <c r="B13" s="218">
        <f>入力シート!E515</f>
        <v>0</v>
      </c>
      <c r="C13" s="218">
        <f>入力シート!H515</f>
        <v>0</v>
      </c>
      <c r="D13" s="269">
        <f>内２９!J11</f>
        <v>0</v>
      </c>
      <c r="E13" s="273">
        <f>入力シート!F515</f>
        <v>0</v>
      </c>
      <c r="F13" s="199">
        <f>内２９!K11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入力シート!D516</f>
        <v>0</v>
      </c>
      <c r="B14" s="218">
        <f>入力シート!E516</f>
        <v>0</v>
      </c>
      <c r="C14" s="218">
        <f>入力シート!H516</f>
        <v>0</v>
      </c>
      <c r="D14" s="269">
        <f>内２９!J12</f>
        <v>0</v>
      </c>
      <c r="E14" s="273">
        <f>入力シート!F516</f>
        <v>0</v>
      </c>
      <c r="F14" s="199">
        <f>内２９!K12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入力シート!D517</f>
        <v>0</v>
      </c>
      <c r="B15" s="218">
        <f>入力シート!E517</f>
        <v>0</v>
      </c>
      <c r="C15" s="218">
        <f>入力シート!H517</f>
        <v>0</v>
      </c>
      <c r="D15" s="269">
        <f>内２９!J13</f>
        <v>0</v>
      </c>
      <c r="E15" s="273">
        <f>入力シート!F517</f>
        <v>0</v>
      </c>
      <c r="F15" s="199">
        <f>内２９!K13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>G15+I15</f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入力シート!D518</f>
        <v>0</v>
      </c>
      <c r="B16" s="218">
        <f>入力シート!E518</f>
        <v>0</v>
      </c>
      <c r="C16" s="218">
        <f>入力シート!H518</f>
        <v>0</v>
      </c>
      <c r="D16" s="269">
        <f>内２９!J14</f>
        <v>0</v>
      </c>
      <c r="E16" s="273">
        <f>入力シート!F518</f>
        <v>0</v>
      </c>
      <c r="F16" s="199">
        <f>内２９!K14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入力シート!D519</f>
        <v>0</v>
      </c>
      <c r="B17" s="218">
        <f>入力シート!E519</f>
        <v>0</v>
      </c>
      <c r="C17" s="218">
        <f>入力シート!H519</f>
        <v>0</v>
      </c>
      <c r="D17" s="269">
        <f>内２９!J15</f>
        <v>0</v>
      </c>
      <c r="E17" s="273">
        <f>入力シート!F519</f>
        <v>0</v>
      </c>
      <c r="F17" s="199">
        <f>内２９!K15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入力シート!D520</f>
        <v>0</v>
      </c>
      <c r="B18" s="218">
        <f>入力シート!E520</f>
        <v>0</v>
      </c>
      <c r="C18" s="218">
        <f>入力シート!H520</f>
        <v>0</v>
      </c>
      <c r="D18" s="269">
        <f>内２９!J16</f>
        <v>0</v>
      </c>
      <c r="E18" s="273">
        <f>入力シート!F520</f>
        <v>0</v>
      </c>
      <c r="F18" s="199">
        <f>内２９!K16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入力シート!D521</f>
        <v>0</v>
      </c>
      <c r="B19" s="218">
        <f>入力シート!E521</f>
        <v>0</v>
      </c>
      <c r="C19" s="218">
        <f>入力シート!H521</f>
        <v>0</v>
      </c>
      <c r="D19" s="269">
        <f>内２９!J17</f>
        <v>0</v>
      </c>
      <c r="E19" s="273">
        <f>入力シート!F521</f>
        <v>0</v>
      </c>
      <c r="F19" s="199">
        <f>内２９!K17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入力シート!D522</f>
        <v>0</v>
      </c>
      <c r="B20" s="218">
        <f>入力シート!E522</f>
        <v>0</v>
      </c>
      <c r="C20" s="218">
        <f>入力シート!H522</f>
        <v>0</v>
      </c>
      <c r="D20" s="269">
        <f>内２９!J18</f>
        <v>0</v>
      </c>
      <c r="E20" s="273">
        <f>入力シート!F522</f>
        <v>0</v>
      </c>
      <c r="F20" s="199">
        <f>内２９!K18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入力シート!D523</f>
        <v>0</v>
      </c>
      <c r="B21" s="218">
        <f>入力シート!E523</f>
        <v>0</v>
      </c>
      <c r="C21" s="218">
        <f>入力シート!H523</f>
        <v>0</v>
      </c>
      <c r="D21" s="269">
        <f>内２９!J19</f>
        <v>0</v>
      </c>
      <c r="E21" s="273">
        <f>入力シート!F523</f>
        <v>0</v>
      </c>
      <c r="F21" s="199">
        <f>内２９!K19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入力シート!D524</f>
        <v>0</v>
      </c>
      <c r="B22" s="218">
        <f>入力シート!E524</f>
        <v>0</v>
      </c>
      <c r="C22" s="218">
        <f>入力シート!H524</f>
        <v>0</v>
      </c>
      <c r="D22" s="269">
        <f>内２９!J20</f>
        <v>0</v>
      </c>
      <c r="E22" s="273">
        <f>入力シート!F524</f>
        <v>0</v>
      </c>
      <c r="F22" s="199">
        <f>内２９!K20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入力シート!D525</f>
        <v>0</v>
      </c>
      <c r="B23" s="218">
        <f>入力シート!E525</f>
        <v>0</v>
      </c>
      <c r="C23" s="218">
        <f>入力シート!H525</f>
        <v>0</v>
      </c>
      <c r="D23" s="269">
        <f>内２９!J21</f>
        <v>0</v>
      </c>
      <c r="E23" s="273">
        <f>入力シート!F525</f>
        <v>0</v>
      </c>
      <c r="F23" s="199">
        <f>内２９!K21</f>
        <v>0</v>
      </c>
      <c r="G23" s="202"/>
      <c r="H23" s="199">
        <f>ROUNDDOWN(G23*D23,0)</f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A5:A6"/>
    <mergeCell ref="B5:B6"/>
    <mergeCell ref="C5:C6"/>
    <mergeCell ref="D5:D6"/>
    <mergeCell ref="E5:F5"/>
    <mergeCell ref="I5:J5"/>
    <mergeCell ref="K5:M5"/>
    <mergeCell ref="N5:O5"/>
    <mergeCell ref="E1:I1"/>
    <mergeCell ref="B3:E3"/>
    <mergeCell ref="J3:K3"/>
    <mergeCell ref="G5:H5"/>
    <mergeCell ref="L3:O3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1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&amp;CP.29
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theme="9" tint="0.59999389629810485"/>
  </sheetPr>
  <dimension ref="A1:AB58"/>
  <sheetViews>
    <sheetView workbookViewId="0">
      <selection activeCell="L20" sqref="L20:M20"/>
    </sheetView>
  </sheetViews>
  <sheetFormatPr defaultRowHeight="12" x14ac:dyDescent="0.15"/>
  <cols>
    <col min="1" max="1" width="18" style="184" customWidth="1"/>
    <col min="2" max="2" width="18.7109375" style="184" customWidth="1"/>
    <col min="3" max="3" width="5.85546875" style="184" customWidth="1"/>
    <col min="4" max="4" width="8.7109375" style="184" customWidth="1"/>
    <col min="5" max="5" width="8.42578125" style="184" customWidth="1"/>
    <col min="6" max="6" width="12.5703125" style="184" customWidth="1"/>
    <col min="7" max="7" width="8.7109375" style="184" customWidth="1"/>
    <col min="8" max="8" width="12.5703125" style="184" customWidth="1"/>
    <col min="9" max="9" width="8.7109375" style="184" customWidth="1"/>
    <col min="10" max="10" width="12.7109375" style="184" customWidth="1"/>
    <col min="11" max="11" width="8.7109375" style="184" customWidth="1"/>
    <col min="12" max="12" width="7.7109375" style="184" customWidth="1"/>
    <col min="13" max="13" width="4.7109375" style="184" customWidth="1"/>
    <col min="14" max="14" width="8.7109375" style="184" customWidth="1"/>
    <col min="15" max="15" width="12.7109375" style="184" customWidth="1"/>
  </cols>
  <sheetData>
    <row r="1" spans="1:28" s="184" customFormat="1" ht="25.5" customHeight="1" x14ac:dyDescent="0.15">
      <c r="A1" s="183"/>
      <c r="E1" s="642" t="s">
        <v>161</v>
      </c>
      <c r="F1" s="642"/>
      <c r="G1" s="642"/>
      <c r="H1" s="642"/>
      <c r="I1" s="642"/>
      <c r="M1" s="185"/>
      <c r="N1" s="211"/>
      <c r="O1" s="186"/>
    </row>
    <row r="2" spans="1:28" s="184" customFormat="1" ht="25.5" customHeight="1" x14ac:dyDescent="0.15">
      <c r="A2" s="281" t="s">
        <v>183</v>
      </c>
      <c r="B2" s="280">
        <f>入力シート!I7</f>
        <v>117990</v>
      </c>
      <c r="E2" s="291"/>
      <c r="F2" s="291"/>
      <c r="G2" s="291"/>
      <c r="H2" s="291"/>
      <c r="I2" s="291"/>
      <c r="K2" s="295" t="s">
        <v>203</v>
      </c>
      <c r="L2" s="297">
        <f>出来高１!L2</f>
        <v>2</v>
      </c>
      <c r="M2" s="296" t="s">
        <v>204</v>
      </c>
      <c r="N2" s="211">
        <f>出来高１!N2</f>
        <v>4</v>
      </c>
      <c r="O2" s="186" t="s">
        <v>174</v>
      </c>
    </row>
    <row r="3" spans="1:28" s="184" customFormat="1" ht="23.25" customHeight="1" x14ac:dyDescent="0.15">
      <c r="A3" s="187" t="s">
        <v>162</v>
      </c>
      <c r="B3" s="643" t="str">
        <f>入力シート!C7</f>
        <v>(仮称)Ｋ．Ｋ本社ビル新築工事（見本）</v>
      </c>
      <c r="C3" s="643"/>
      <c r="D3" s="643"/>
      <c r="E3" s="643"/>
      <c r="F3" s="188" t="s">
        <v>163</v>
      </c>
      <c r="G3" s="212">
        <f>出来高１!G3</f>
        <v>1</v>
      </c>
      <c r="H3" s="189" t="s">
        <v>164</v>
      </c>
      <c r="J3" s="644" t="s">
        <v>165</v>
      </c>
      <c r="K3" s="644"/>
      <c r="L3" s="634" t="str">
        <f>入力シート!E2</f>
        <v>共同建設株式会社協力会社（見本）</v>
      </c>
      <c r="M3" s="634"/>
      <c r="N3" s="634"/>
      <c r="O3" s="634"/>
    </row>
    <row r="4" spans="1:28" s="184" customFormat="1" ht="4.5" customHeight="1" thickBot="1" x14ac:dyDescent="0.2"/>
    <row r="5" spans="1:28" s="184" customFormat="1" ht="18.600000000000001" customHeight="1" x14ac:dyDescent="0.15">
      <c r="A5" s="645" t="s">
        <v>166</v>
      </c>
      <c r="B5" s="647" t="s">
        <v>167</v>
      </c>
      <c r="C5" s="647" t="s">
        <v>54</v>
      </c>
      <c r="D5" s="647" t="s">
        <v>58</v>
      </c>
      <c r="E5" s="649" t="s">
        <v>168</v>
      </c>
      <c r="F5" s="640"/>
      <c r="G5" s="639" t="s">
        <v>169</v>
      </c>
      <c r="H5" s="640"/>
      <c r="I5" s="639" t="s">
        <v>170</v>
      </c>
      <c r="J5" s="640"/>
      <c r="K5" s="639" t="s">
        <v>171</v>
      </c>
      <c r="L5" s="641"/>
      <c r="M5" s="640"/>
      <c r="N5" s="639" t="s">
        <v>172</v>
      </c>
      <c r="O5" s="640"/>
    </row>
    <row r="6" spans="1:28" s="184" customFormat="1" ht="18.600000000000001" customHeight="1" thickBot="1" x14ac:dyDescent="0.2">
      <c r="A6" s="646"/>
      <c r="B6" s="648"/>
      <c r="C6" s="648"/>
      <c r="D6" s="648"/>
      <c r="E6" s="190" t="s">
        <v>173</v>
      </c>
      <c r="F6" s="191" t="s">
        <v>59</v>
      </c>
      <c r="G6" s="192" t="s">
        <v>173</v>
      </c>
      <c r="H6" s="191" t="s">
        <v>59</v>
      </c>
      <c r="I6" s="192" t="s">
        <v>173</v>
      </c>
      <c r="J6" s="191" t="s">
        <v>59</v>
      </c>
      <c r="K6" s="299" t="s">
        <v>173</v>
      </c>
      <c r="L6" s="653" t="s">
        <v>202</v>
      </c>
      <c r="M6" s="636"/>
      <c r="N6" s="193" t="s">
        <v>173</v>
      </c>
      <c r="O6" s="191" t="s">
        <v>59</v>
      </c>
    </row>
    <row r="7" spans="1:28" s="184" customFormat="1" ht="21.6" customHeight="1" x14ac:dyDescent="0.15">
      <c r="A7" s="215">
        <f>入力シート!D526</f>
        <v>0</v>
      </c>
      <c r="B7" s="216">
        <f>入力シート!E526</f>
        <v>0</v>
      </c>
      <c r="C7" s="216">
        <f>入力シート!H526</f>
        <v>0</v>
      </c>
      <c r="D7" s="268">
        <f>内３０!J5</f>
        <v>0</v>
      </c>
      <c r="E7" s="273">
        <f>入力シート!F526</f>
        <v>0</v>
      </c>
      <c r="F7" s="198">
        <f>内３０!K5</f>
        <v>0</v>
      </c>
      <c r="G7" s="200"/>
      <c r="H7" s="198">
        <f>ROUNDDOWN(G7*D7,0)</f>
        <v>0</v>
      </c>
      <c r="I7" s="200"/>
      <c r="J7" s="198">
        <f>ROUNDDOWN(D7*I7,0)</f>
        <v>0</v>
      </c>
      <c r="K7" s="300">
        <f>G7+I7</f>
        <v>0</v>
      </c>
      <c r="L7" s="654">
        <f>J7+H7</f>
        <v>0</v>
      </c>
      <c r="M7" s="638"/>
      <c r="N7" s="276">
        <f>E7-K7</f>
        <v>0</v>
      </c>
      <c r="O7" s="198">
        <f>F7-L7</f>
        <v>0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s="184" customFormat="1" ht="21.6" customHeight="1" x14ac:dyDescent="0.15">
      <c r="A8" s="217">
        <f>入力シート!D527</f>
        <v>0</v>
      </c>
      <c r="B8" s="218">
        <f>入力シート!E527</f>
        <v>0</v>
      </c>
      <c r="C8" s="218">
        <f>入力シート!H527</f>
        <v>0</v>
      </c>
      <c r="D8" s="269">
        <f>内３０!J6</f>
        <v>0</v>
      </c>
      <c r="E8" s="273">
        <f>入力シート!F527</f>
        <v>0</v>
      </c>
      <c r="F8" s="199">
        <f>内３０!K6</f>
        <v>0</v>
      </c>
      <c r="G8" s="201"/>
      <c r="H8" s="199">
        <f>ROUNDDOWN(G8*D8,0)</f>
        <v>0</v>
      </c>
      <c r="I8" s="201"/>
      <c r="J8" s="199">
        <f>ROUNDDOWN(D8*I8,0)</f>
        <v>0</v>
      </c>
      <c r="K8" s="301">
        <f>G8+I8</f>
        <v>0</v>
      </c>
      <c r="L8" s="650">
        <f>J8+H8</f>
        <v>0</v>
      </c>
      <c r="M8" s="629"/>
      <c r="N8" s="277">
        <f>E8-K8</f>
        <v>0</v>
      </c>
      <c r="O8" s="199">
        <f>F8-L8</f>
        <v>0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8" s="184" customFormat="1" ht="21.6" customHeight="1" x14ac:dyDescent="0.15">
      <c r="A9" s="217">
        <f>入力シート!D528</f>
        <v>0</v>
      </c>
      <c r="B9" s="218">
        <f>入力シート!E528</f>
        <v>0</v>
      </c>
      <c r="C9" s="218">
        <f>入力シート!H528</f>
        <v>0</v>
      </c>
      <c r="D9" s="269">
        <f>内３０!J7</f>
        <v>0</v>
      </c>
      <c r="E9" s="273">
        <f>入力シート!F528</f>
        <v>0</v>
      </c>
      <c r="F9" s="199">
        <f>内３０!K7</f>
        <v>0</v>
      </c>
      <c r="G9" s="201"/>
      <c r="H9" s="199">
        <f t="shared" ref="H9:H22" si="0">ROUNDDOWN(G9*D9,0)</f>
        <v>0</v>
      </c>
      <c r="I9" s="201"/>
      <c r="J9" s="199">
        <f t="shared" ref="J9:J22" si="1">ROUNDDOWN(D9*I9,0)</f>
        <v>0</v>
      </c>
      <c r="K9" s="301">
        <f>G9+I9</f>
        <v>0</v>
      </c>
      <c r="L9" s="650">
        <f t="shared" ref="L9:L22" si="2">J9+H9</f>
        <v>0</v>
      </c>
      <c r="M9" s="629"/>
      <c r="N9" s="277">
        <f t="shared" ref="N9:N23" si="3">E9-K9</f>
        <v>0</v>
      </c>
      <c r="O9" s="199">
        <f t="shared" ref="O9:O22" si="4">F9-M9</f>
        <v>0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</row>
    <row r="10" spans="1:28" s="184" customFormat="1" ht="21.6" customHeight="1" x14ac:dyDescent="0.15">
      <c r="A10" s="217">
        <f>入力シート!D529</f>
        <v>0</v>
      </c>
      <c r="B10" s="218">
        <f>入力シート!E529</f>
        <v>0</v>
      </c>
      <c r="C10" s="218">
        <f>入力シート!H529</f>
        <v>0</v>
      </c>
      <c r="D10" s="269">
        <f>内３０!J8</f>
        <v>0</v>
      </c>
      <c r="E10" s="273">
        <f>入力シート!F529</f>
        <v>0</v>
      </c>
      <c r="F10" s="199">
        <f>内３０!K8</f>
        <v>0</v>
      </c>
      <c r="G10" s="201"/>
      <c r="H10" s="199">
        <f t="shared" si="0"/>
        <v>0</v>
      </c>
      <c r="I10" s="201"/>
      <c r="J10" s="199">
        <f t="shared" si="1"/>
        <v>0</v>
      </c>
      <c r="K10" s="301">
        <f>G10+I10</f>
        <v>0</v>
      </c>
      <c r="L10" s="650">
        <f t="shared" si="2"/>
        <v>0</v>
      </c>
      <c r="M10" s="629"/>
      <c r="N10" s="277">
        <f t="shared" si="3"/>
        <v>0</v>
      </c>
      <c r="O10" s="199">
        <f t="shared" si="4"/>
        <v>0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84" customFormat="1" ht="21.6" customHeight="1" x14ac:dyDescent="0.15">
      <c r="A11" s="217">
        <f>入力シート!D530</f>
        <v>0</v>
      </c>
      <c r="B11" s="218">
        <f>入力シート!E530</f>
        <v>0</v>
      </c>
      <c r="C11" s="218">
        <f>入力シート!H530</f>
        <v>0</v>
      </c>
      <c r="D11" s="269">
        <f>内３０!J9</f>
        <v>0</v>
      </c>
      <c r="E11" s="273">
        <f>入力シート!F530</f>
        <v>0</v>
      </c>
      <c r="F11" s="199">
        <f>内３０!K9</f>
        <v>0</v>
      </c>
      <c r="G11" s="201"/>
      <c r="H11" s="199">
        <f t="shared" si="0"/>
        <v>0</v>
      </c>
      <c r="I11" s="201"/>
      <c r="J11" s="199">
        <f t="shared" si="1"/>
        <v>0</v>
      </c>
      <c r="K11" s="301">
        <f t="shared" ref="K11:K23" si="5">G11+I11</f>
        <v>0</v>
      </c>
      <c r="L11" s="650">
        <f t="shared" si="2"/>
        <v>0</v>
      </c>
      <c r="M11" s="629"/>
      <c r="N11" s="277">
        <f t="shared" si="3"/>
        <v>0</v>
      </c>
      <c r="O11" s="199">
        <f t="shared" si="4"/>
        <v>0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</row>
    <row r="12" spans="1:28" s="184" customFormat="1" ht="21.6" customHeight="1" x14ac:dyDescent="0.15">
      <c r="A12" s="217">
        <f>入力シート!D531</f>
        <v>0</v>
      </c>
      <c r="B12" s="218">
        <f>入力シート!E531</f>
        <v>0</v>
      </c>
      <c r="C12" s="218">
        <f>入力シート!H531</f>
        <v>0</v>
      </c>
      <c r="D12" s="269">
        <f>内３０!J10</f>
        <v>0</v>
      </c>
      <c r="E12" s="273">
        <f>入力シート!F531</f>
        <v>0</v>
      </c>
      <c r="F12" s="199">
        <f>内３０!K10</f>
        <v>0</v>
      </c>
      <c r="G12" s="201"/>
      <c r="H12" s="199">
        <f t="shared" si="0"/>
        <v>0</v>
      </c>
      <c r="I12" s="201"/>
      <c r="J12" s="199">
        <f t="shared" si="1"/>
        <v>0</v>
      </c>
      <c r="K12" s="301">
        <f t="shared" si="5"/>
        <v>0</v>
      </c>
      <c r="L12" s="650">
        <f t="shared" si="2"/>
        <v>0</v>
      </c>
      <c r="M12" s="629"/>
      <c r="N12" s="277">
        <f t="shared" si="3"/>
        <v>0</v>
      </c>
      <c r="O12" s="199">
        <f t="shared" si="4"/>
        <v>0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184" customFormat="1" ht="21.6" customHeight="1" x14ac:dyDescent="0.15">
      <c r="A13" s="217">
        <f>入力シート!D532</f>
        <v>0</v>
      </c>
      <c r="B13" s="218">
        <f>入力シート!E532</f>
        <v>0</v>
      </c>
      <c r="C13" s="218">
        <f>入力シート!H532</f>
        <v>0</v>
      </c>
      <c r="D13" s="269">
        <f>内３０!J11</f>
        <v>0</v>
      </c>
      <c r="E13" s="273">
        <f>入力シート!F532</f>
        <v>0</v>
      </c>
      <c r="F13" s="199">
        <f>内３０!K11</f>
        <v>0</v>
      </c>
      <c r="G13" s="201"/>
      <c r="H13" s="199">
        <f t="shared" si="0"/>
        <v>0</v>
      </c>
      <c r="I13" s="201"/>
      <c r="J13" s="199">
        <f t="shared" si="1"/>
        <v>0</v>
      </c>
      <c r="K13" s="301">
        <f t="shared" si="5"/>
        <v>0</v>
      </c>
      <c r="L13" s="650">
        <f t="shared" si="2"/>
        <v>0</v>
      </c>
      <c r="M13" s="629"/>
      <c r="N13" s="277">
        <f t="shared" si="3"/>
        <v>0</v>
      </c>
      <c r="O13" s="199">
        <f t="shared" si="4"/>
        <v>0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</row>
    <row r="14" spans="1:28" s="184" customFormat="1" ht="21.6" customHeight="1" x14ac:dyDescent="0.15">
      <c r="A14" s="217">
        <f>入力シート!D533</f>
        <v>0</v>
      </c>
      <c r="B14" s="218">
        <f>入力シート!E533</f>
        <v>0</v>
      </c>
      <c r="C14" s="218">
        <f>入力シート!H533</f>
        <v>0</v>
      </c>
      <c r="D14" s="269">
        <f>内３０!J12</f>
        <v>0</v>
      </c>
      <c r="E14" s="273">
        <f>入力シート!F533</f>
        <v>0</v>
      </c>
      <c r="F14" s="199">
        <f>内３０!K12</f>
        <v>0</v>
      </c>
      <c r="G14" s="201"/>
      <c r="H14" s="199">
        <f t="shared" si="0"/>
        <v>0</v>
      </c>
      <c r="I14" s="201"/>
      <c r="J14" s="199">
        <f t="shared" si="1"/>
        <v>0</v>
      </c>
      <c r="K14" s="301">
        <f t="shared" si="5"/>
        <v>0</v>
      </c>
      <c r="L14" s="650">
        <f t="shared" si="2"/>
        <v>0</v>
      </c>
      <c r="M14" s="629"/>
      <c r="N14" s="277">
        <f t="shared" si="3"/>
        <v>0</v>
      </c>
      <c r="O14" s="199">
        <f t="shared" si="4"/>
        <v>0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</row>
    <row r="15" spans="1:28" s="184" customFormat="1" ht="21.6" customHeight="1" x14ac:dyDescent="0.15">
      <c r="A15" s="217">
        <f>入力シート!D534</f>
        <v>0</v>
      </c>
      <c r="B15" s="218">
        <f>入力シート!E534</f>
        <v>0</v>
      </c>
      <c r="C15" s="218">
        <f>入力シート!H534</f>
        <v>0</v>
      </c>
      <c r="D15" s="269">
        <f>内３０!J13</f>
        <v>0</v>
      </c>
      <c r="E15" s="273">
        <f>入力シート!F534</f>
        <v>0</v>
      </c>
      <c r="F15" s="199">
        <f>内３０!K13</f>
        <v>0</v>
      </c>
      <c r="G15" s="201"/>
      <c r="H15" s="199">
        <f t="shared" si="0"/>
        <v>0</v>
      </c>
      <c r="I15" s="201"/>
      <c r="J15" s="199">
        <f t="shared" si="1"/>
        <v>0</v>
      </c>
      <c r="K15" s="301">
        <f>G15+I15</f>
        <v>0</v>
      </c>
      <c r="L15" s="650">
        <f t="shared" si="2"/>
        <v>0</v>
      </c>
      <c r="M15" s="629"/>
      <c r="N15" s="277">
        <f t="shared" si="3"/>
        <v>0</v>
      </c>
      <c r="O15" s="199">
        <f t="shared" si="4"/>
        <v>0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</row>
    <row r="16" spans="1:28" s="184" customFormat="1" ht="21.6" customHeight="1" x14ac:dyDescent="0.15">
      <c r="A16" s="217">
        <f>入力シート!D535</f>
        <v>0</v>
      </c>
      <c r="B16" s="218">
        <f>入力シート!E535</f>
        <v>0</v>
      </c>
      <c r="C16" s="218">
        <f>入力シート!H535</f>
        <v>0</v>
      </c>
      <c r="D16" s="269">
        <f>内３０!J14</f>
        <v>0</v>
      </c>
      <c r="E16" s="273">
        <f>入力シート!F535</f>
        <v>0</v>
      </c>
      <c r="F16" s="199">
        <f>内３０!K14</f>
        <v>0</v>
      </c>
      <c r="G16" s="201"/>
      <c r="H16" s="199">
        <f t="shared" si="0"/>
        <v>0</v>
      </c>
      <c r="I16" s="201"/>
      <c r="J16" s="199">
        <f t="shared" si="1"/>
        <v>0</v>
      </c>
      <c r="K16" s="301">
        <f t="shared" si="5"/>
        <v>0</v>
      </c>
      <c r="L16" s="650">
        <f t="shared" si="2"/>
        <v>0</v>
      </c>
      <c r="M16" s="629"/>
      <c r="N16" s="277">
        <f t="shared" si="3"/>
        <v>0</v>
      </c>
      <c r="O16" s="199">
        <f t="shared" si="4"/>
        <v>0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28" s="184" customFormat="1" ht="21.6" customHeight="1" x14ac:dyDescent="0.15">
      <c r="A17" s="217">
        <f>入力シート!D536</f>
        <v>0</v>
      </c>
      <c r="B17" s="218">
        <f>入力シート!E536</f>
        <v>0</v>
      </c>
      <c r="C17" s="218">
        <f>入力シート!H536</f>
        <v>0</v>
      </c>
      <c r="D17" s="269">
        <f>内３０!J15</f>
        <v>0</v>
      </c>
      <c r="E17" s="273">
        <f>入力シート!F536</f>
        <v>0</v>
      </c>
      <c r="F17" s="199">
        <f>内３０!K15</f>
        <v>0</v>
      </c>
      <c r="G17" s="201"/>
      <c r="H17" s="199">
        <f t="shared" si="0"/>
        <v>0</v>
      </c>
      <c r="I17" s="201"/>
      <c r="J17" s="199">
        <f t="shared" si="1"/>
        <v>0</v>
      </c>
      <c r="K17" s="301">
        <f t="shared" si="5"/>
        <v>0</v>
      </c>
      <c r="L17" s="650">
        <f t="shared" si="2"/>
        <v>0</v>
      </c>
      <c r="M17" s="629"/>
      <c r="N17" s="277">
        <f t="shared" si="3"/>
        <v>0</v>
      </c>
      <c r="O17" s="199">
        <f t="shared" si="4"/>
        <v>0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</row>
    <row r="18" spans="1:28" s="184" customFormat="1" ht="21.6" customHeight="1" x14ac:dyDescent="0.15">
      <c r="A18" s="217">
        <f>入力シート!D537</f>
        <v>0</v>
      </c>
      <c r="B18" s="218">
        <f>入力シート!E537</f>
        <v>0</v>
      </c>
      <c r="C18" s="218">
        <f>入力シート!H537</f>
        <v>0</v>
      </c>
      <c r="D18" s="269">
        <f>内３０!J16</f>
        <v>0</v>
      </c>
      <c r="E18" s="273">
        <f>入力シート!F537</f>
        <v>0</v>
      </c>
      <c r="F18" s="199">
        <f>内３０!K16</f>
        <v>0</v>
      </c>
      <c r="G18" s="201"/>
      <c r="H18" s="199">
        <f t="shared" si="0"/>
        <v>0</v>
      </c>
      <c r="I18" s="201"/>
      <c r="J18" s="199">
        <f t="shared" si="1"/>
        <v>0</v>
      </c>
      <c r="K18" s="301">
        <f t="shared" si="5"/>
        <v>0</v>
      </c>
      <c r="L18" s="650">
        <f t="shared" si="2"/>
        <v>0</v>
      </c>
      <c r="M18" s="629"/>
      <c r="N18" s="277">
        <f t="shared" si="3"/>
        <v>0</v>
      </c>
      <c r="O18" s="199">
        <f t="shared" si="4"/>
        <v>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28" s="184" customFormat="1" ht="21.6" customHeight="1" x14ac:dyDescent="0.15">
      <c r="A19" s="217">
        <f>入力シート!D538</f>
        <v>0</v>
      </c>
      <c r="B19" s="218">
        <f>入力シート!E538</f>
        <v>0</v>
      </c>
      <c r="C19" s="218">
        <f>入力シート!H538</f>
        <v>0</v>
      </c>
      <c r="D19" s="269">
        <f>内３０!J17</f>
        <v>0</v>
      </c>
      <c r="E19" s="273">
        <f>入力シート!F538</f>
        <v>0</v>
      </c>
      <c r="F19" s="199">
        <f>内３０!K17</f>
        <v>0</v>
      </c>
      <c r="G19" s="201"/>
      <c r="H19" s="199">
        <f t="shared" si="0"/>
        <v>0</v>
      </c>
      <c r="I19" s="201"/>
      <c r="J19" s="199">
        <f t="shared" si="1"/>
        <v>0</v>
      </c>
      <c r="K19" s="301">
        <f t="shared" si="5"/>
        <v>0</v>
      </c>
      <c r="L19" s="650">
        <f t="shared" si="2"/>
        <v>0</v>
      </c>
      <c r="M19" s="629"/>
      <c r="N19" s="277">
        <f t="shared" si="3"/>
        <v>0</v>
      </c>
      <c r="O19" s="199">
        <f t="shared" si="4"/>
        <v>0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</row>
    <row r="20" spans="1:28" s="184" customFormat="1" ht="21.6" customHeight="1" x14ac:dyDescent="0.15">
      <c r="A20" s="217">
        <f>入力シート!D539</f>
        <v>0</v>
      </c>
      <c r="B20" s="218">
        <f>入力シート!E539</f>
        <v>0</v>
      </c>
      <c r="C20" s="218">
        <f>入力シート!H539</f>
        <v>0</v>
      </c>
      <c r="D20" s="269">
        <f>内３０!J18</f>
        <v>0</v>
      </c>
      <c r="E20" s="273">
        <f>入力シート!F539</f>
        <v>0</v>
      </c>
      <c r="F20" s="199">
        <f>内３０!K18</f>
        <v>0</v>
      </c>
      <c r="G20" s="201"/>
      <c r="H20" s="199">
        <f t="shared" si="0"/>
        <v>0</v>
      </c>
      <c r="I20" s="201"/>
      <c r="J20" s="199">
        <f t="shared" si="1"/>
        <v>0</v>
      </c>
      <c r="K20" s="301">
        <f t="shared" si="5"/>
        <v>0</v>
      </c>
      <c r="L20" s="650">
        <f t="shared" si="2"/>
        <v>0</v>
      </c>
      <c r="M20" s="629"/>
      <c r="N20" s="277">
        <f t="shared" si="3"/>
        <v>0</v>
      </c>
      <c r="O20" s="199">
        <f t="shared" si="4"/>
        <v>0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</row>
    <row r="21" spans="1:28" s="184" customFormat="1" ht="21.6" customHeight="1" x14ac:dyDescent="0.15">
      <c r="A21" s="217">
        <f>入力シート!D540</f>
        <v>0</v>
      </c>
      <c r="B21" s="218">
        <f>入力シート!E540</f>
        <v>0</v>
      </c>
      <c r="C21" s="218">
        <f>入力シート!H540</f>
        <v>0</v>
      </c>
      <c r="D21" s="269">
        <f>内３０!J19</f>
        <v>0</v>
      </c>
      <c r="E21" s="273">
        <f>入力シート!F540</f>
        <v>0</v>
      </c>
      <c r="F21" s="199">
        <f>内３０!K19</f>
        <v>0</v>
      </c>
      <c r="G21" s="201"/>
      <c r="H21" s="199">
        <f t="shared" si="0"/>
        <v>0</v>
      </c>
      <c r="I21" s="201"/>
      <c r="J21" s="199">
        <f t="shared" si="1"/>
        <v>0</v>
      </c>
      <c r="K21" s="301">
        <f t="shared" si="5"/>
        <v>0</v>
      </c>
      <c r="L21" s="650">
        <f t="shared" si="2"/>
        <v>0</v>
      </c>
      <c r="M21" s="629"/>
      <c r="N21" s="277">
        <f t="shared" si="3"/>
        <v>0</v>
      </c>
      <c r="O21" s="199">
        <f t="shared" si="4"/>
        <v>0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</row>
    <row r="22" spans="1:28" s="184" customFormat="1" ht="21.6" customHeight="1" x14ac:dyDescent="0.15">
      <c r="A22" s="217">
        <f>入力シート!D541</f>
        <v>0</v>
      </c>
      <c r="B22" s="218">
        <f>入力シート!E541</f>
        <v>0</v>
      </c>
      <c r="C22" s="218">
        <f>入力シート!H541</f>
        <v>0</v>
      </c>
      <c r="D22" s="269">
        <f>内３０!J20</f>
        <v>0</v>
      </c>
      <c r="E22" s="273">
        <f>入力シート!F541</f>
        <v>0</v>
      </c>
      <c r="F22" s="199">
        <f>内３０!K20</f>
        <v>0</v>
      </c>
      <c r="G22" s="201"/>
      <c r="H22" s="199">
        <f t="shared" si="0"/>
        <v>0</v>
      </c>
      <c r="I22" s="201"/>
      <c r="J22" s="199">
        <f t="shared" si="1"/>
        <v>0</v>
      </c>
      <c r="K22" s="301">
        <f t="shared" si="5"/>
        <v>0</v>
      </c>
      <c r="L22" s="650">
        <f t="shared" si="2"/>
        <v>0</v>
      </c>
      <c r="M22" s="629"/>
      <c r="N22" s="277">
        <f t="shared" si="3"/>
        <v>0</v>
      </c>
      <c r="O22" s="199">
        <f t="shared" si="4"/>
        <v>0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1:28" s="184" customFormat="1" ht="21.6" customHeight="1" thickBot="1" x14ac:dyDescent="0.2">
      <c r="A23" s="217">
        <f>入力シート!D542</f>
        <v>0</v>
      </c>
      <c r="B23" s="218">
        <f>入力シート!E542</f>
        <v>0</v>
      </c>
      <c r="C23" s="218">
        <f>入力シート!H542</f>
        <v>0</v>
      </c>
      <c r="D23" s="269">
        <f>内３０!J21</f>
        <v>0</v>
      </c>
      <c r="E23" s="273">
        <f>入力シート!F542</f>
        <v>0</v>
      </c>
      <c r="F23" s="199">
        <f>内３０!K21</f>
        <v>0</v>
      </c>
      <c r="G23" s="202"/>
      <c r="H23" s="199">
        <f>ROUNDDOWN(G23*D23,0)</f>
        <v>0</v>
      </c>
      <c r="I23" s="202"/>
      <c r="J23" s="199">
        <f>ROUNDDOWN(D23*I23,0)</f>
        <v>0</v>
      </c>
      <c r="K23" s="301">
        <f t="shared" si="5"/>
        <v>0</v>
      </c>
      <c r="L23" s="651">
        <f>J23+H23</f>
        <v>0</v>
      </c>
      <c r="M23" s="631"/>
      <c r="N23" s="277">
        <f t="shared" si="3"/>
        <v>0</v>
      </c>
      <c r="O23" s="199">
        <f>F23-L23</f>
        <v>0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</row>
    <row r="24" spans="1:28" s="184" customFormat="1" ht="21.6" customHeight="1" thickBot="1" x14ac:dyDescent="0.2">
      <c r="A24" s="203" t="s">
        <v>60</v>
      </c>
      <c r="B24" s="204"/>
      <c r="C24" s="205"/>
      <c r="D24" s="206"/>
      <c r="E24" s="207"/>
      <c r="F24" s="208">
        <f>SUM(F7:F23)</f>
        <v>0</v>
      </c>
      <c r="G24" s="209"/>
      <c r="H24" s="208">
        <f>SUM(H7:H23)</f>
        <v>0</v>
      </c>
      <c r="I24" s="209"/>
      <c r="J24" s="208">
        <f>SUM(J7:J23)</f>
        <v>0</v>
      </c>
      <c r="K24" s="302"/>
      <c r="L24" s="652">
        <f>SUM(L7:M23)</f>
        <v>0</v>
      </c>
      <c r="M24" s="633"/>
      <c r="N24" s="210"/>
      <c r="O24" s="208">
        <f>SUM(O7:O23)</f>
        <v>0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</row>
    <row r="25" spans="1:28" ht="21.6" customHeight="1" x14ac:dyDescent="0.1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28" ht="21.6" customHeight="1" x14ac:dyDescent="0.1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  <row r="27" spans="1:28" x14ac:dyDescent="0.1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1:28" x14ac:dyDescent="0.1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8" x14ac:dyDescent="0.1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</row>
    <row r="30" spans="1:28" x14ac:dyDescent="0.1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</row>
    <row r="31" spans="1:28" x14ac:dyDescent="0.1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  <row r="32" spans="1:28" x14ac:dyDescent="0.1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1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1:15" x14ac:dyDescent="0.1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x14ac:dyDescent="0.1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1:15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15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1:15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1:15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1:15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1:15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</row>
    <row r="45" spans="1:15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</row>
    <row r="46" spans="1:15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</row>
    <row r="47" spans="1:15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1:15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5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</row>
    <row r="50" spans="1:15" x14ac:dyDescent="0.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</row>
    <row r="51" spans="1:15" x14ac:dyDescent="0.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</row>
    <row r="52" spans="1:15" x14ac:dyDescent="0.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</row>
    <row r="53" spans="1:15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5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</row>
  </sheetData>
  <mergeCells count="32">
    <mergeCell ref="A5:A6"/>
    <mergeCell ref="B5:B6"/>
    <mergeCell ref="C5:C6"/>
    <mergeCell ref="D5:D6"/>
    <mergeCell ref="E5:F5"/>
    <mergeCell ref="I5:J5"/>
    <mergeCell ref="K5:M5"/>
    <mergeCell ref="N5:O5"/>
    <mergeCell ref="E1:I1"/>
    <mergeCell ref="B3:E3"/>
    <mergeCell ref="J3:K3"/>
    <mergeCell ref="G5:H5"/>
    <mergeCell ref="L3:O3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21:M21"/>
    <mergeCell ref="L22:M22"/>
    <mergeCell ref="L23:M23"/>
    <mergeCell ref="L24:M24"/>
    <mergeCell ref="L16:M16"/>
    <mergeCell ref="L17:M17"/>
    <mergeCell ref="L18:M18"/>
    <mergeCell ref="L19:M19"/>
    <mergeCell ref="L20:M20"/>
  </mergeCells>
  <phoneticPr fontId="3"/>
  <conditionalFormatting sqref="N7:N23 G7:G23 I7:I23 E7:E23 K7:K23">
    <cfRule type="cellIs" dxfId="0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&amp;CP.30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  <pageSetUpPr autoPageBreaks="0"/>
  </sheetPr>
  <dimension ref="A1:K23"/>
  <sheetViews>
    <sheetView showGridLines="0" showRowColHeaders="0" showZeros="0" zoomScale="85" workbookViewId="0">
      <selection activeCell="K19" sqref="K19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5</v>
      </c>
    </row>
    <row r="3" spans="1:11" s="110" customFormat="1" ht="15" customHeight="1" x14ac:dyDescent="0.15">
      <c r="A3" s="619" t="s">
        <v>51</v>
      </c>
      <c r="B3" s="621" t="s">
        <v>43</v>
      </c>
      <c r="C3" s="615" t="s">
        <v>52</v>
      </c>
      <c r="D3" s="619" t="s">
        <v>53</v>
      </c>
      <c r="E3" s="615" t="s">
        <v>8</v>
      </c>
      <c r="F3" s="616"/>
      <c r="G3" s="619" t="s">
        <v>54</v>
      </c>
      <c r="H3" s="619" t="s">
        <v>55</v>
      </c>
      <c r="I3" s="619"/>
      <c r="J3" s="620" t="s">
        <v>56</v>
      </c>
      <c r="K3" s="619"/>
    </row>
    <row r="4" spans="1:11" s="110" customFormat="1" ht="11.25" customHeight="1" x14ac:dyDescent="0.15">
      <c r="A4" s="619"/>
      <c r="B4" s="621"/>
      <c r="C4" s="617"/>
      <c r="D4" s="619"/>
      <c r="E4" s="617"/>
      <c r="F4" s="618"/>
      <c r="G4" s="619"/>
      <c r="H4" s="108" t="s">
        <v>10</v>
      </c>
      <c r="I4" s="108" t="s">
        <v>9</v>
      </c>
      <c r="J4" s="109" t="s">
        <v>10</v>
      </c>
      <c r="K4" s="108" t="s">
        <v>9</v>
      </c>
    </row>
    <row r="5" spans="1:11" ht="26.25" customHeight="1" x14ac:dyDescent="0.15">
      <c r="A5" s="123"/>
      <c r="B5" s="124">
        <f>入力シート!C101</f>
        <v>0</v>
      </c>
      <c r="C5" s="132">
        <f>入力シート!D101</f>
        <v>0</v>
      </c>
      <c r="D5" s="132">
        <f>入力シート!E101</f>
        <v>0</v>
      </c>
      <c r="E5" s="127">
        <f>入力シート!F101</f>
        <v>0</v>
      </c>
      <c r="F5" s="128"/>
      <c r="G5" s="129">
        <f>入力シート!H101</f>
        <v>0</v>
      </c>
      <c r="H5" s="130">
        <f>入力シート!I101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入力シート!C102</f>
        <v>0</v>
      </c>
      <c r="C6" s="132">
        <f>入力シート!D102</f>
        <v>0</v>
      </c>
      <c r="D6" s="132">
        <f>入力シート!E102</f>
        <v>0</v>
      </c>
      <c r="E6" s="127">
        <f>入力シート!F102</f>
        <v>0</v>
      </c>
      <c r="F6" s="128"/>
      <c r="G6" s="129">
        <f>入力シート!H102</f>
        <v>0</v>
      </c>
      <c r="H6" s="130">
        <f>入力シート!I102</f>
        <v>0</v>
      </c>
      <c r="I6" s="131">
        <f t="shared" ref="I6:I21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入力シート!C103</f>
        <v>0</v>
      </c>
      <c r="C7" s="132">
        <f>入力シート!D103</f>
        <v>0</v>
      </c>
      <c r="D7" s="132">
        <f>入力シート!E103</f>
        <v>0</v>
      </c>
      <c r="E7" s="127">
        <f>入力シート!F103</f>
        <v>0</v>
      </c>
      <c r="F7" s="128"/>
      <c r="G7" s="129">
        <f>入力シート!H103</f>
        <v>0</v>
      </c>
      <c r="H7" s="130">
        <f>入力シート!I103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入力シート!C104</f>
        <v>0</v>
      </c>
      <c r="C8" s="132">
        <f>入力シート!D104</f>
        <v>0</v>
      </c>
      <c r="D8" s="132">
        <f>入力シート!E104</f>
        <v>0</v>
      </c>
      <c r="E8" s="127">
        <f>入力シート!F104</f>
        <v>0</v>
      </c>
      <c r="F8" s="128"/>
      <c r="G8" s="129">
        <f>入力シート!H104</f>
        <v>0</v>
      </c>
      <c r="H8" s="130">
        <f>入力シート!I104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入力シート!C105</f>
        <v>0</v>
      </c>
      <c r="C9" s="132">
        <f>入力シート!D105</f>
        <v>0</v>
      </c>
      <c r="D9" s="132">
        <f>入力シート!E105</f>
        <v>0</v>
      </c>
      <c r="E9" s="127">
        <f>入力シート!F105</f>
        <v>0</v>
      </c>
      <c r="F9" s="128"/>
      <c r="G9" s="129">
        <f>入力シート!H105</f>
        <v>0</v>
      </c>
      <c r="H9" s="130">
        <f>入力シート!I105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入力シート!C106</f>
        <v>0</v>
      </c>
      <c r="C10" s="132">
        <f>入力シート!D106</f>
        <v>0</v>
      </c>
      <c r="D10" s="132">
        <f>入力シート!E106</f>
        <v>0</v>
      </c>
      <c r="E10" s="127">
        <f>入力シート!F106</f>
        <v>0</v>
      </c>
      <c r="F10" s="128"/>
      <c r="G10" s="129">
        <f>入力シート!H106</f>
        <v>0</v>
      </c>
      <c r="H10" s="130">
        <f>入力シート!I106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入力シート!C107</f>
        <v>0</v>
      </c>
      <c r="C11" s="132">
        <f>入力シート!D107</f>
        <v>0</v>
      </c>
      <c r="D11" s="132">
        <f>入力シート!E107</f>
        <v>0</v>
      </c>
      <c r="E11" s="127">
        <f>入力シート!F107</f>
        <v>0</v>
      </c>
      <c r="F11" s="128"/>
      <c r="G11" s="129">
        <f>入力シート!H107</f>
        <v>0</v>
      </c>
      <c r="H11" s="130">
        <f>入力シート!I107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入力シート!C108</f>
        <v>0</v>
      </c>
      <c r="C12" s="132">
        <f>入力シート!D108</f>
        <v>0</v>
      </c>
      <c r="D12" s="132">
        <f>入力シート!E108</f>
        <v>0</v>
      </c>
      <c r="E12" s="127">
        <f>入力シート!F108</f>
        <v>0</v>
      </c>
      <c r="F12" s="128"/>
      <c r="G12" s="129">
        <f>入力シート!H108</f>
        <v>0</v>
      </c>
      <c r="H12" s="130">
        <f>入力シート!I108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入力シート!C109</f>
        <v>0</v>
      </c>
      <c r="C13" s="132">
        <f>入力シート!D109</f>
        <v>0</v>
      </c>
      <c r="D13" s="132">
        <f>入力シート!E109</f>
        <v>0</v>
      </c>
      <c r="E13" s="127">
        <f>入力シート!F109</f>
        <v>0</v>
      </c>
      <c r="F13" s="128"/>
      <c r="G13" s="129">
        <f>入力シート!H109</f>
        <v>0</v>
      </c>
      <c r="H13" s="130">
        <f>入力シート!I109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入力シート!C110</f>
        <v>0</v>
      </c>
      <c r="C14" s="132">
        <f>入力シート!D110</f>
        <v>0</v>
      </c>
      <c r="D14" s="132">
        <f>入力シート!E110</f>
        <v>0</v>
      </c>
      <c r="E14" s="127">
        <f>入力シート!F110</f>
        <v>0</v>
      </c>
      <c r="F14" s="128"/>
      <c r="G14" s="129">
        <f>入力シート!H110</f>
        <v>0</v>
      </c>
      <c r="H14" s="130">
        <f>入力シート!I110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入力シート!C111</f>
        <v>0</v>
      </c>
      <c r="C15" s="132">
        <f>入力シート!D111</f>
        <v>0</v>
      </c>
      <c r="D15" s="132">
        <f>入力シート!E111</f>
        <v>0</v>
      </c>
      <c r="E15" s="127">
        <f>入力シート!F111</f>
        <v>0</v>
      </c>
      <c r="F15" s="128"/>
      <c r="G15" s="129">
        <f>入力シート!H111</f>
        <v>0</v>
      </c>
      <c r="H15" s="130">
        <f>入力シート!I111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入力シート!C112</f>
        <v>0</v>
      </c>
      <c r="C16" s="132">
        <f>入力シート!D112</f>
        <v>0</v>
      </c>
      <c r="D16" s="132">
        <f>入力シート!E112</f>
        <v>0</v>
      </c>
      <c r="E16" s="127">
        <f>入力シート!F112</f>
        <v>0</v>
      </c>
      <c r="F16" s="128"/>
      <c r="G16" s="129">
        <f>入力シート!H112</f>
        <v>0</v>
      </c>
      <c r="H16" s="130">
        <f>入力シート!I112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入力シート!C113</f>
        <v>0</v>
      </c>
      <c r="C17" s="132">
        <f>入力シート!D113</f>
        <v>0</v>
      </c>
      <c r="D17" s="132">
        <f>入力シート!E113</f>
        <v>0</v>
      </c>
      <c r="E17" s="127">
        <f>入力シート!F113</f>
        <v>0</v>
      </c>
      <c r="F17" s="128"/>
      <c r="G17" s="129">
        <f>入力シート!H113</f>
        <v>0</v>
      </c>
      <c r="H17" s="130">
        <f>入力シート!I113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入力シート!C114</f>
        <v>0</v>
      </c>
      <c r="C18" s="132">
        <f>入力シート!D114</f>
        <v>0</v>
      </c>
      <c r="D18" s="132">
        <f>入力シート!E114</f>
        <v>0</v>
      </c>
      <c r="E18" s="127">
        <f>入力シート!F114</f>
        <v>0</v>
      </c>
      <c r="F18" s="128"/>
      <c r="G18" s="129">
        <f>入力シート!H114</f>
        <v>0</v>
      </c>
      <c r="H18" s="130">
        <f>入力シート!I114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入力シート!C115</f>
        <v>0</v>
      </c>
      <c r="C19" s="132">
        <f>入力シート!D115</f>
        <v>0</v>
      </c>
      <c r="D19" s="132">
        <f>入力シート!E115</f>
        <v>0</v>
      </c>
      <c r="E19" s="127">
        <f>入力シート!F115</f>
        <v>0</v>
      </c>
      <c r="F19" s="128"/>
      <c r="G19" s="129">
        <f>入力シート!H115</f>
        <v>0</v>
      </c>
      <c r="H19" s="130">
        <f>入力シート!I115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入力シート!C116</f>
        <v>0</v>
      </c>
      <c r="C20" s="132">
        <f>入力シート!D116</f>
        <v>0</v>
      </c>
      <c r="D20" s="132">
        <f>入力シート!E116</f>
        <v>0</v>
      </c>
      <c r="E20" s="127">
        <f>入力シート!F116</f>
        <v>0</v>
      </c>
      <c r="F20" s="128"/>
      <c r="G20" s="129">
        <f>入力シート!H116</f>
        <v>0</v>
      </c>
      <c r="H20" s="130">
        <f>入力シート!I116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入力シート!C117</f>
        <v>0</v>
      </c>
      <c r="C21" s="132">
        <f>入力シート!D117</f>
        <v>0</v>
      </c>
      <c r="D21" s="132">
        <f>入力シート!E117</f>
        <v>0</v>
      </c>
      <c r="E21" s="127">
        <f>入力シート!F117</f>
        <v>0</v>
      </c>
      <c r="F21" s="128"/>
      <c r="G21" s="129">
        <f>入力シート!H117</f>
        <v>0</v>
      </c>
      <c r="H21" s="130">
        <f>入力シート!I117</f>
        <v>0</v>
      </c>
      <c r="I21" s="131">
        <f t="shared" si="0"/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6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J3:K3"/>
    <mergeCell ref="E3:F4"/>
    <mergeCell ref="D3:D4"/>
    <mergeCell ref="B22:C22"/>
    <mergeCell ref="A3:A4"/>
    <mergeCell ref="B3:B4"/>
    <mergeCell ref="C3:C4"/>
    <mergeCell ref="G3:G4"/>
    <mergeCell ref="H3:I3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  <pageSetUpPr autoPageBreaks="0"/>
  </sheetPr>
  <dimension ref="A1:K23"/>
  <sheetViews>
    <sheetView showGridLines="0" showRowColHeaders="0" showZeros="0" zoomScale="85" workbookViewId="0">
      <selection activeCell="K5" sqref="K5:K22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6</v>
      </c>
    </row>
    <row r="3" spans="1:11" s="110" customFormat="1" ht="15" customHeight="1" x14ac:dyDescent="0.15">
      <c r="A3" s="619" t="s">
        <v>51</v>
      </c>
      <c r="B3" s="621" t="s">
        <v>43</v>
      </c>
      <c r="C3" s="615" t="s">
        <v>52</v>
      </c>
      <c r="D3" s="619" t="s">
        <v>53</v>
      </c>
      <c r="E3" s="615" t="s">
        <v>8</v>
      </c>
      <c r="F3" s="616"/>
      <c r="G3" s="619" t="s">
        <v>54</v>
      </c>
      <c r="H3" s="619" t="s">
        <v>55</v>
      </c>
      <c r="I3" s="619"/>
      <c r="J3" s="620" t="s">
        <v>56</v>
      </c>
      <c r="K3" s="619"/>
    </row>
    <row r="4" spans="1:11" s="110" customFormat="1" ht="11.25" customHeight="1" x14ac:dyDescent="0.15">
      <c r="A4" s="619"/>
      <c r="B4" s="621"/>
      <c r="C4" s="617"/>
      <c r="D4" s="619"/>
      <c r="E4" s="617"/>
      <c r="F4" s="618"/>
      <c r="G4" s="619"/>
      <c r="H4" s="108" t="s">
        <v>10</v>
      </c>
      <c r="I4" s="108" t="s">
        <v>9</v>
      </c>
      <c r="J4" s="109" t="s">
        <v>10</v>
      </c>
      <c r="K4" s="108" t="s">
        <v>9</v>
      </c>
    </row>
    <row r="5" spans="1:11" ht="26.25" customHeight="1" x14ac:dyDescent="0.15">
      <c r="A5" s="123"/>
      <c r="B5" s="124">
        <f>入力シート!C118</f>
        <v>0</v>
      </c>
      <c r="C5" s="132">
        <f>入力シート!D118</f>
        <v>0</v>
      </c>
      <c r="D5" s="132">
        <f>入力シート!E118</f>
        <v>0</v>
      </c>
      <c r="E5" s="127">
        <f>入力シート!F118</f>
        <v>0</v>
      </c>
      <c r="F5" s="128"/>
      <c r="G5" s="129">
        <f>入力シート!H118</f>
        <v>0</v>
      </c>
      <c r="H5" s="130">
        <f>入力シート!I118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入力シート!C119</f>
        <v>0</v>
      </c>
      <c r="C6" s="132">
        <f>入力シート!D119</f>
        <v>0</v>
      </c>
      <c r="D6" s="132">
        <f>入力シート!E119</f>
        <v>0</v>
      </c>
      <c r="E6" s="127">
        <f>入力シート!F119</f>
        <v>0</v>
      </c>
      <c r="F6" s="128"/>
      <c r="G6" s="129">
        <f>入力シート!H119</f>
        <v>0</v>
      </c>
      <c r="H6" s="130">
        <f>入力シート!I119</f>
        <v>0</v>
      </c>
      <c r="I6" s="131">
        <f t="shared" ref="I6:I21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入力シート!C120</f>
        <v>0</v>
      </c>
      <c r="C7" s="132">
        <f>入力シート!D120</f>
        <v>0</v>
      </c>
      <c r="D7" s="132">
        <f>入力シート!E120</f>
        <v>0</v>
      </c>
      <c r="E7" s="127">
        <f>入力シート!F120</f>
        <v>0</v>
      </c>
      <c r="F7" s="128"/>
      <c r="G7" s="129">
        <f>入力シート!H120</f>
        <v>0</v>
      </c>
      <c r="H7" s="130">
        <f>入力シート!I120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入力シート!C121</f>
        <v>0</v>
      </c>
      <c r="C8" s="132">
        <f>入力シート!D121</f>
        <v>0</v>
      </c>
      <c r="D8" s="132">
        <f>入力シート!E121</f>
        <v>0</v>
      </c>
      <c r="E8" s="127">
        <f>入力シート!F121</f>
        <v>0</v>
      </c>
      <c r="F8" s="128"/>
      <c r="G8" s="129">
        <f>入力シート!H121</f>
        <v>0</v>
      </c>
      <c r="H8" s="130">
        <f>入力シート!I121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入力シート!C122</f>
        <v>0</v>
      </c>
      <c r="C9" s="132">
        <f>入力シート!D122</f>
        <v>0</v>
      </c>
      <c r="D9" s="132">
        <f>入力シート!E122</f>
        <v>0</v>
      </c>
      <c r="E9" s="127">
        <f>入力シート!F122</f>
        <v>0</v>
      </c>
      <c r="F9" s="128"/>
      <c r="G9" s="129">
        <f>入力シート!H122</f>
        <v>0</v>
      </c>
      <c r="H9" s="130">
        <f>入力シート!I122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入力シート!C123</f>
        <v>0</v>
      </c>
      <c r="C10" s="132">
        <f>入力シート!D123</f>
        <v>0</v>
      </c>
      <c r="D10" s="132">
        <f>入力シート!E123</f>
        <v>0</v>
      </c>
      <c r="E10" s="127">
        <f>入力シート!F123</f>
        <v>0</v>
      </c>
      <c r="F10" s="128"/>
      <c r="G10" s="129">
        <f>入力シート!H123</f>
        <v>0</v>
      </c>
      <c r="H10" s="130">
        <f>入力シート!I123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入力シート!C124</f>
        <v>0</v>
      </c>
      <c r="C11" s="132">
        <f>入力シート!D124</f>
        <v>0</v>
      </c>
      <c r="D11" s="132">
        <f>入力シート!E124</f>
        <v>0</v>
      </c>
      <c r="E11" s="127">
        <f>入力シート!F124</f>
        <v>0</v>
      </c>
      <c r="F11" s="128"/>
      <c r="G11" s="129">
        <f>入力シート!H124</f>
        <v>0</v>
      </c>
      <c r="H11" s="130">
        <f>入力シート!I124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入力シート!C125</f>
        <v>0</v>
      </c>
      <c r="C12" s="132">
        <f>入力シート!D125</f>
        <v>0</v>
      </c>
      <c r="D12" s="132">
        <f>入力シート!E125</f>
        <v>0</v>
      </c>
      <c r="E12" s="127">
        <f>入力シート!F125</f>
        <v>0</v>
      </c>
      <c r="F12" s="128"/>
      <c r="G12" s="129">
        <f>入力シート!H125</f>
        <v>0</v>
      </c>
      <c r="H12" s="130">
        <f>入力シート!I125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入力シート!C126</f>
        <v>0</v>
      </c>
      <c r="C13" s="132">
        <f>入力シート!D126</f>
        <v>0</v>
      </c>
      <c r="D13" s="132">
        <f>入力シート!E126</f>
        <v>0</v>
      </c>
      <c r="E13" s="127">
        <f>入力シート!F126</f>
        <v>0</v>
      </c>
      <c r="F13" s="128"/>
      <c r="G13" s="129">
        <f>入力シート!H126</f>
        <v>0</v>
      </c>
      <c r="H13" s="130">
        <f>入力シート!I126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入力シート!C127</f>
        <v>0</v>
      </c>
      <c r="C14" s="132">
        <f>入力シート!D127</f>
        <v>0</v>
      </c>
      <c r="D14" s="132">
        <f>入力シート!E127</f>
        <v>0</v>
      </c>
      <c r="E14" s="127">
        <f>入力シート!F127</f>
        <v>0</v>
      </c>
      <c r="F14" s="128"/>
      <c r="G14" s="129">
        <f>入力シート!H127</f>
        <v>0</v>
      </c>
      <c r="H14" s="130">
        <f>入力シート!I127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入力シート!C128</f>
        <v>0</v>
      </c>
      <c r="C15" s="132">
        <f>入力シート!D128</f>
        <v>0</v>
      </c>
      <c r="D15" s="132">
        <f>入力シート!E128</f>
        <v>0</v>
      </c>
      <c r="E15" s="127">
        <f>入力シート!F128</f>
        <v>0</v>
      </c>
      <c r="F15" s="128"/>
      <c r="G15" s="129">
        <f>入力シート!H128</f>
        <v>0</v>
      </c>
      <c r="H15" s="130">
        <f>入力シート!I128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入力シート!C129</f>
        <v>0</v>
      </c>
      <c r="C16" s="132">
        <f>入力シート!D129</f>
        <v>0</v>
      </c>
      <c r="D16" s="132">
        <f>入力シート!E129</f>
        <v>0</v>
      </c>
      <c r="E16" s="127">
        <f>入力シート!F129</f>
        <v>0</v>
      </c>
      <c r="F16" s="128"/>
      <c r="G16" s="129">
        <f>入力シート!H129</f>
        <v>0</v>
      </c>
      <c r="H16" s="130">
        <f>入力シート!I129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入力シート!C130</f>
        <v>0</v>
      </c>
      <c r="C17" s="132">
        <f>入力シート!D130</f>
        <v>0</v>
      </c>
      <c r="D17" s="132">
        <f>入力シート!E130</f>
        <v>0</v>
      </c>
      <c r="E17" s="127">
        <f>入力シート!F130</f>
        <v>0</v>
      </c>
      <c r="F17" s="128"/>
      <c r="G17" s="129">
        <f>入力シート!H130</f>
        <v>0</v>
      </c>
      <c r="H17" s="130">
        <f>入力シート!I130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入力シート!C131</f>
        <v>0</v>
      </c>
      <c r="C18" s="132">
        <f>入力シート!D131</f>
        <v>0</v>
      </c>
      <c r="D18" s="132">
        <f>入力シート!E131</f>
        <v>0</v>
      </c>
      <c r="E18" s="127">
        <f>入力シート!F131</f>
        <v>0</v>
      </c>
      <c r="F18" s="128"/>
      <c r="G18" s="129">
        <f>入力シート!H131</f>
        <v>0</v>
      </c>
      <c r="H18" s="130">
        <f>入力シート!I131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入力シート!C132</f>
        <v>0</v>
      </c>
      <c r="C19" s="132">
        <f>入力シート!D132</f>
        <v>0</v>
      </c>
      <c r="D19" s="132">
        <f>入力シート!E132</f>
        <v>0</v>
      </c>
      <c r="E19" s="127">
        <f>入力シート!F132</f>
        <v>0</v>
      </c>
      <c r="F19" s="128"/>
      <c r="G19" s="129">
        <f>入力シート!H132</f>
        <v>0</v>
      </c>
      <c r="H19" s="130">
        <f>入力シート!I132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入力シート!C133</f>
        <v>0</v>
      </c>
      <c r="C20" s="132">
        <f>入力シート!D133</f>
        <v>0</v>
      </c>
      <c r="D20" s="132">
        <f>入力シート!E133</f>
        <v>0</v>
      </c>
      <c r="E20" s="127">
        <f>入力シート!F133</f>
        <v>0</v>
      </c>
      <c r="F20" s="128"/>
      <c r="G20" s="129">
        <f>入力シート!H133</f>
        <v>0</v>
      </c>
      <c r="H20" s="130">
        <f>入力シート!I133</f>
        <v>0</v>
      </c>
      <c r="I20" s="131">
        <f t="shared" si="0"/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入力シート!C134</f>
        <v>0</v>
      </c>
      <c r="C21" s="132">
        <f>入力シート!D134</f>
        <v>0</v>
      </c>
      <c r="D21" s="132">
        <f>入力シート!E134</f>
        <v>0</v>
      </c>
      <c r="E21" s="127">
        <f>入力シート!F134</f>
        <v>0</v>
      </c>
      <c r="F21" s="128"/>
      <c r="G21" s="129">
        <f>入力シート!H134</f>
        <v>0</v>
      </c>
      <c r="H21" s="130">
        <f>入力シート!I134</f>
        <v>0</v>
      </c>
      <c r="I21" s="131">
        <f t="shared" si="0"/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6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E3:F4"/>
    <mergeCell ref="A3:A4"/>
    <mergeCell ref="B3:B4"/>
    <mergeCell ref="C3:C4"/>
    <mergeCell ref="D3:D4"/>
    <mergeCell ref="G3:G4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  <pageSetUpPr autoPageBreaks="0"/>
  </sheetPr>
  <dimension ref="A1:K23"/>
  <sheetViews>
    <sheetView showGridLines="0" showRowColHeaders="0" showZeros="0" zoomScale="85" workbookViewId="0">
      <selection activeCell="C5" sqref="C5"/>
    </sheetView>
  </sheetViews>
  <sheetFormatPr defaultRowHeight="13.5" x14ac:dyDescent="0.15"/>
  <cols>
    <col min="1" max="1" width="4.28515625" style="105" customWidth="1"/>
    <col min="2" max="2" width="10" style="105" customWidth="1"/>
    <col min="3" max="3" width="25" style="105" customWidth="1"/>
    <col min="4" max="4" width="34.28515625" style="105" customWidth="1"/>
    <col min="5" max="5" width="10.5703125" style="105" customWidth="1"/>
    <col min="6" max="6" width="1.42578125" style="105" customWidth="1"/>
    <col min="7" max="7" width="5.7109375" style="105" customWidth="1"/>
    <col min="8" max="8" width="13.7109375" style="105" customWidth="1"/>
    <col min="9" max="9" width="18.85546875" style="105" customWidth="1"/>
    <col min="10" max="10" width="13.7109375" style="105" customWidth="1"/>
    <col min="11" max="11" width="18.85546875" style="105" customWidth="1"/>
    <col min="12" max="16384" width="9.140625" style="105"/>
  </cols>
  <sheetData>
    <row r="1" spans="1:11" ht="45.75" customHeight="1" x14ac:dyDescent="0.15"/>
    <row r="2" spans="1:11" ht="30" customHeight="1" x14ac:dyDescent="0.2">
      <c r="C2" s="106" t="s">
        <v>50</v>
      </c>
      <c r="K2" s="107">
        <v>7</v>
      </c>
    </row>
    <row r="3" spans="1:11" s="110" customFormat="1" ht="15" customHeight="1" x14ac:dyDescent="0.15">
      <c r="A3" s="619" t="s">
        <v>51</v>
      </c>
      <c r="B3" s="621" t="s">
        <v>43</v>
      </c>
      <c r="C3" s="615" t="s">
        <v>52</v>
      </c>
      <c r="D3" s="619" t="s">
        <v>53</v>
      </c>
      <c r="E3" s="615" t="s">
        <v>8</v>
      </c>
      <c r="F3" s="616"/>
      <c r="G3" s="619" t="s">
        <v>54</v>
      </c>
      <c r="H3" s="619" t="s">
        <v>55</v>
      </c>
      <c r="I3" s="619"/>
      <c r="J3" s="620" t="s">
        <v>56</v>
      </c>
      <c r="K3" s="619"/>
    </row>
    <row r="4" spans="1:11" s="110" customFormat="1" ht="11.25" customHeight="1" x14ac:dyDescent="0.15">
      <c r="A4" s="619"/>
      <c r="B4" s="621"/>
      <c r="C4" s="617"/>
      <c r="D4" s="619"/>
      <c r="E4" s="617"/>
      <c r="F4" s="618"/>
      <c r="G4" s="619"/>
      <c r="H4" s="108" t="s">
        <v>10</v>
      </c>
      <c r="I4" s="108" t="s">
        <v>9</v>
      </c>
      <c r="J4" s="109" t="s">
        <v>10</v>
      </c>
      <c r="K4" s="108" t="s">
        <v>9</v>
      </c>
    </row>
    <row r="5" spans="1:11" ht="26.25" customHeight="1" x14ac:dyDescent="0.15">
      <c r="A5" s="123"/>
      <c r="B5" s="124">
        <f>入力シート!C135</f>
        <v>0</v>
      </c>
      <c r="C5" s="132">
        <f>入力シート!D135</f>
        <v>0</v>
      </c>
      <c r="D5" s="132">
        <f>入力シート!E135</f>
        <v>0</v>
      </c>
      <c r="E5" s="127">
        <f>入力シート!F135</f>
        <v>0</v>
      </c>
      <c r="F5" s="128"/>
      <c r="G5" s="129">
        <f>入力シート!H135</f>
        <v>0</v>
      </c>
      <c r="H5" s="133">
        <f>入力シート!I135</f>
        <v>0</v>
      </c>
      <c r="I5" s="131">
        <f>SUM(ROUNDDOWN(E5*H5,0))</f>
        <v>0</v>
      </c>
      <c r="J5" s="270"/>
      <c r="K5" s="271">
        <f>ROUNDDOWN(E5*J5,0)</f>
        <v>0</v>
      </c>
    </row>
    <row r="6" spans="1:11" ht="26.25" customHeight="1" x14ac:dyDescent="0.15">
      <c r="A6" s="123"/>
      <c r="B6" s="124">
        <f>入力シート!C136</f>
        <v>0</v>
      </c>
      <c r="C6" s="132">
        <f>入力シート!D136</f>
        <v>0</v>
      </c>
      <c r="D6" s="132">
        <f>入力シート!E136</f>
        <v>0</v>
      </c>
      <c r="E6" s="127">
        <f>入力シート!F136</f>
        <v>0</v>
      </c>
      <c r="F6" s="128"/>
      <c r="G6" s="129">
        <f>入力シート!H136</f>
        <v>0</v>
      </c>
      <c r="H6" s="133">
        <f>入力シート!I136</f>
        <v>0</v>
      </c>
      <c r="I6" s="131">
        <f t="shared" ref="I6:I21" si="0">SUM(ROUNDDOWN(E6*H6,0))</f>
        <v>0</v>
      </c>
      <c r="J6" s="270"/>
      <c r="K6" s="271">
        <f t="shared" ref="K6:K21" si="1">ROUNDDOWN(E6*J6,0)</f>
        <v>0</v>
      </c>
    </row>
    <row r="7" spans="1:11" ht="26.25" customHeight="1" x14ac:dyDescent="0.15">
      <c r="A7" s="123"/>
      <c r="B7" s="124">
        <f>入力シート!C137</f>
        <v>0</v>
      </c>
      <c r="C7" s="132">
        <f>入力シート!D137</f>
        <v>0</v>
      </c>
      <c r="D7" s="132">
        <f>入力シート!E137</f>
        <v>0</v>
      </c>
      <c r="E7" s="127">
        <f>入力シート!F137</f>
        <v>0</v>
      </c>
      <c r="F7" s="128"/>
      <c r="G7" s="129">
        <f>入力シート!H137</f>
        <v>0</v>
      </c>
      <c r="H7" s="133">
        <f>入力シート!I137</f>
        <v>0</v>
      </c>
      <c r="I7" s="131">
        <f t="shared" si="0"/>
        <v>0</v>
      </c>
      <c r="J7" s="270"/>
      <c r="K7" s="271">
        <f t="shared" si="1"/>
        <v>0</v>
      </c>
    </row>
    <row r="8" spans="1:11" ht="26.25" customHeight="1" x14ac:dyDescent="0.15">
      <c r="A8" s="123"/>
      <c r="B8" s="124">
        <f>入力シート!C138</f>
        <v>0</v>
      </c>
      <c r="C8" s="132">
        <f>入力シート!D138</f>
        <v>0</v>
      </c>
      <c r="D8" s="132">
        <f>入力シート!E138</f>
        <v>0</v>
      </c>
      <c r="E8" s="127">
        <f>入力シート!F138</f>
        <v>0</v>
      </c>
      <c r="F8" s="128"/>
      <c r="G8" s="129">
        <f>入力シート!H138</f>
        <v>0</v>
      </c>
      <c r="H8" s="133">
        <f>入力シート!I138</f>
        <v>0</v>
      </c>
      <c r="I8" s="131">
        <f t="shared" si="0"/>
        <v>0</v>
      </c>
      <c r="J8" s="270"/>
      <c r="K8" s="271">
        <f t="shared" si="1"/>
        <v>0</v>
      </c>
    </row>
    <row r="9" spans="1:11" ht="26.25" customHeight="1" x14ac:dyDescent="0.15">
      <c r="A9" s="123"/>
      <c r="B9" s="124">
        <f>入力シート!C139</f>
        <v>0</v>
      </c>
      <c r="C9" s="132">
        <f>入力シート!D139</f>
        <v>0</v>
      </c>
      <c r="D9" s="132">
        <f>入力シート!E139</f>
        <v>0</v>
      </c>
      <c r="E9" s="127">
        <f>入力シート!F139</f>
        <v>0</v>
      </c>
      <c r="F9" s="128"/>
      <c r="G9" s="129">
        <f>入力シート!H139</f>
        <v>0</v>
      </c>
      <c r="H9" s="133">
        <f>入力シート!I139</f>
        <v>0</v>
      </c>
      <c r="I9" s="131">
        <f t="shared" si="0"/>
        <v>0</v>
      </c>
      <c r="J9" s="270"/>
      <c r="K9" s="271">
        <f t="shared" si="1"/>
        <v>0</v>
      </c>
    </row>
    <row r="10" spans="1:11" ht="26.25" customHeight="1" x14ac:dyDescent="0.15">
      <c r="A10" s="123"/>
      <c r="B10" s="124">
        <f>入力シート!C140</f>
        <v>0</v>
      </c>
      <c r="C10" s="132">
        <f>入力シート!D140</f>
        <v>0</v>
      </c>
      <c r="D10" s="132">
        <f>入力シート!E140</f>
        <v>0</v>
      </c>
      <c r="E10" s="127">
        <f>入力シート!F140</f>
        <v>0</v>
      </c>
      <c r="F10" s="128"/>
      <c r="G10" s="129">
        <f>入力シート!H140</f>
        <v>0</v>
      </c>
      <c r="H10" s="133">
        <f>入力シート!I140</f>
        <v>0</v>
      </c>
      <c r="I10" s="131">
        <f t="shared" si="0"/>
        <v>0</v>
      </c>
      <c r="J10" s="270"/>
      <c r="K10" s="271">
        <f t="shared" si="1"/>
        <v>0</v>
      </c>
    </row>
    <row r="11" spans="1:11" ht="26.25" customHeight="1" x14ac:dyDescent="0.15">
      <c r="A11" s="123"/>
      <c r="B11" s="124">
        <f>入力シート!C141</f>
        <v>0</v>
      </c>
      <c r="C11" s="132">
        <f>入力シート!D141</f>
        <v>0</v>
      </c>
      <c r="D11" s="132">
        <f>入力シート!E141</f>
        <v>0</v>
      </c>
      <c r="E11" s="127">
        <f>入力シート!F141</f>
        <v>0</v>
      </c>
      <c r="F11" s="128"/>
      <c r="G11" s="129">
        <f>入力シート!H141</f>
        <v>0</v>
      </c>
      <c r="H11" s="133">
        <f>入力シート!I141</f>
        <v>0</v>
      </c>
      <c r="I11" s="131">
        <f t="shared" si="0"/>
        <v>0</v>
      </c>
      <c r="J11" s="270"/>
      <c r="K11" s="271">
        <f t="shared" si="1"/>
        <v>0</v>
      </c>
    </row>
    <row r="12" spans="1:11" ht="26.25" customHeight="1" x14ac:dyDescent="0.15">
      <c r="A12" s="123"/>
      <c r="B12" s="124">
        <f>入力シート!C142</f>
        <v>0</v>
      </c>
      <c r="C12" s="132">
        <f>入力シート!D142</f>
        <v>0</v>
      </c>
      <c r="D12" s="132">
        <f>入力シート!E142</f>
        <v>0</v>
      </c>
      <c r="E12" s="127">
        <f>入力シート!F142</f>
        <v>0</v>
      </c>
      <c r="F12" s="128"/>
      <c r="G12" s="129">
        <f>入力シート!H142</f>
        <v>0</v>
      </c>
      <c r="H12" s="133">
        <f>入力シート!I142</f>
        <v>0</v>
      </c>
      <c r="I12" s="131">
        <f t="shared" si="0"/>
        <v>0</v>
      </c>
      <c r="J12" s="270"/>
      <c r="K12" s="271">
        <f t="shared" si="1"/>
        <v>0</v>
      </c>
    </row>
    <row r="13" spans="1:11" ht="26.25" customHeight="1" x14ac:dyDescent="0.15">
      <c r="A13" s="123"/>
      <c r="B13" s="124">
        <f>入力シート!C143</f>
        <v>0</v>
      </c>
      <c r="C13" s="132">
        <f>入力シート!D143</f>
        <v>0</v>
      </c>
      <c r="D13" s="132">
        <f>入力シート!E143</f>
        <v>0</v>
      </c>
      <c r="E13" s="127">
        <f>入力シート!F143</f>
        <v>0</v>
      </c>
      <c r="F13" s="128"/>
      <c r="G13" s="129">
        <f>入力シート!H143</f>
        <v>0</v>
      </c>
      <c r="H13" s="133">
        <f>入力シート!I143</f>
        <v>0</v>
      </c>
      <c r="I13" s="131">
        <f t="shared" si="0"/>
        <v>0</v>
      </c>
      <c r="J13" s="270"/>
      <c r="K13" s="271">
        <f t="shared" si="1"/>
        <v>0</v>
      </c>
    </row>
    <row r="14" spans="1:11" ht="26.25" customHeight="1" x14ac:dyDescent="0.15">
      <c r="A14" s="123"/>
      <c r="B14" s="124">
        <f>入力シート!C144</f>
        <v>0</v>
      </c>
      <c r="C14" s="132">
        <f>入力シート!D144</f>
        <v>0</v>
      </c>
      <c r="D14" s="132">
        <f>入力シート!E144</f>
        <v>0</v>
      </c>
      <c r="E14" s="127">
        <f>入力シート!F144</f>
        <v>0</v>
      </c>
      <c r="F14" s="128"/>
      <c r="G14" s="129">
        <f>入力シート!H144</f>
        <v>0</v>
      </c>
      <c r="H14" s="133">
        <f>入力シート!I144</f>
        <v>0</v>
      </c>
      <c r="I14" s="131">
        <f t="shared" si="0"/>
        <v>0</v>
      </c>
      <c r="J14" s="270"/>
      <c r="K14" s="271">
        <f t="shared" si="1"/>
        <v>0</v>
      </c>
    </row>
    <row r="15" spans="1:11" ht="26.25" customHeight="1" x14ac:dyDescent="0.15">
      <c r="A15" s="123"/>
      <c r="B15" s="124">
        <f>入力シート!C145</f>
        <v>0</v>
      </c>
      <c r="C15" s="132">
        <f>入力シート!D145</f>
        <v>0</v>
      </c>
      <c r="D15" s="132">
        <f>入力シート!E145</f>
        <v>0</v>
      </c>
      <c r="E15" s="127">
        <f>入力シート!F145</f>
        <v>0</v>
      </c>
      <c r="F15" s="128"/>
      <c r="G15" s="129">
        <f>入力シート!H145</f>
        <v>0</v>
      </c>
      <c r="H15" s="133">
        <f>入力シート!I145</f>
        <v>0</v>
      </c>
      <c r="I15" s="131">
        <f t="shared" si="0"/>
        <v>0</v>
      </c>
      <c r="J15" s="270"/>
      <c r="K15" s="271">
        <f t="shared" si="1"/>
        <v>0</v>
      </c>
    </row>
    <row r="16" spans="1:11" ht="26.25" customHeight="1" x14ac:dyDescent="0.15">
      <c r="A16" s="123"/>
      <c r="B16" s="124">
        <f>入力シート!C146</f>
        <v>0</v>
      </c>
      <c r="C16" s="132">
        <f>入力シート!D146</f>
        <v>0</v>
      </c>
      <c r="D16" s="132">
        <f>入力シート!E146</f>
        <v>0</v>
      </c>
      <c r="E16" s="127">
        <f>入力シート!F146</f>
        <v>0</v>
      </c>
      <c r="F16" s="128"/>
      <c r="G16" s="129">
        <f>入力シート!H146</f>
        <v>0</v>
      </c>
      <c r="H16" s="133">
        <f>入力シート!I146</f>
        <v>0</v>
      </c>
      <c r="I16" s="131">
        <f t="shared" si="0"/>
        <v>0</v>
      </c>
      <c r="J16" s="270"/>
      <c r="K16" s="271">
        <f t="shared" si="1"/>
        <v>0</v>
      </c>
    </row>
    <row r="17" spans="1:11" ht="26.25" customHeight="1" x14ac:dyDescent="0.15">
      <c r="A17" s="123"/>
      <c r="B17" s="124">
        <f>入力シート!C147</f>
        <v>0</v>
      </c>
      <c r="C17" s="132">
        <f>入力シート!D147</f>
        <v>0</v>
      </c>
      <c r="D17" s="132">
        <f>入力シート!E147</f>
        <v>0</v>
      </c>
      <c r="E17" s="127">
        <f>入力シート!F147</f>
        <v>0</v>
      </c>
      <c r="F17" s="128"/>
      <c r="G17" s="129">
        <f>入力シート!H147</f>
        <v>0</v>
      </c>
      <c r="H17" s="133">
        <f>入力シート!I147</f>
        <v>0</v>
      </c>
      <c r="I17" s="131">
        <f t="shared" si="0"/>
        <v>0</v>
      </c>
      <c r="J17" s="270"/>
      <c r="K17" s="271">
        <f t="shared" si="1"/>
        <v>0</v>
      </c>
    </row>
    <row r="18" spans="1:11" ht="26.25" customHeight="1" x14ac:dyDescent="0.15">
      <c r="A18" s="123"/>
      <c r="B18" s="124">
        <f>入力シート!C148</f>
        <v>0</v>
      </c>
      <c r="C18" s="132">
        <f>入力シート!D148</f>
        <v>0</v>
      </c>
      <c r="D18" s="132">
        <f>入力シート!E148</f>
        <v>0</v>
      </c>
      <c r="E18" s="127">
        <f>入力シート!F148</f>
        <v>0</v>
      </c>
      <c r="F18" s="128"/>
      <c r="G18" s="129">
        <f>入力シート!H148</f>
        <v>0</v>
      </c>
      <c r="H18" s="133">
        <f>入力シート!I148</f>
        <v>0</v>
      </c>
      <c r="I18" s="131">
        <f t="shared" si="0"/>
        <v>0</v>
      </c>
      <c r="J18" s="270"/>
      <c r="K18" s="271">
        <f t="shared" si="1"/>
        <v>0</v>
      </c>
    </row>
    <row r="19" spans="1:11" ht="26.25" customHeight="1" x14ac:dyDescent="0.15">
      <c r="A19" s="123"/>
      <c r="B19" s="124">
        <f>入力シート!C149</f>
        <v>0</v>
      </c>
      <c r="C19" s="132">
        <f>入力シート!D149</f>
        <v>0</v>
      </c>
      <c r="D19" s="132">
        <f>入力シート!E149</f>
        <v>0</v>
      </c>
      <c r="E19" s="127">
        <f>入力シート!F149</f>
        <v>0</v>
      </c>
      <c r="F19" s="128"/>
      <c r="G19" s="129">
        <f>入力シート!H149</f>
        <v>0</v>
      </c>
      <c r="H19" s="133">
        <f>入力シート!I149</f>
        <v>0</v>
      </c>
      <c r="I19" s="131">
        <f t="shared" si="0"/>
        <v>0</v>
      </c>
      <c r="J19" s="270"/>
      <c r="K19" s="271">
        <f t="shared" si="1"/>
        <v>0</v>
      </c>
    </row>
    <row r="20" spans="1:11" ht="26.25" customHeight="1" x14ac:dyDescent="0.15">
      <c r="A20" s="123"/>
      <c r="B20" s="124">
        <f>入力シート!C150</f>
        <v>0</v>
      </c>
      <c r="C20" s="132">
        <f>入力シート!D150</f>
        <v>0</v>
      </c>
      <c r="D20" s="132">
        <f>入力シート!E150</f>
        <v>0</v>
      </c>
      <c r="E20" s="127">
        <f>入力シート!F150</f>
        <v>0</v>
      </c>
      <c r="F20" s="128"/>
      <c r="G20" s="129">
        <f>入力シート!H150</f>
        <v>0</v>
      </c>
      <c r="H20" s="133">
        <f>入力シート!I150</f>
        <v>0</v>
      </c>
      <c r="I20" s="131">
        <f>SUM(ROUNDDOWN(E20*H20,0))</f>
        <v>0</v>
      </c>
      <c r="J20" s="270"/>
      <c r="K20" s="271">
        <f t="shared" si="1"/>
        <v>0</v>
      </c>
    </row>
    <row r="21" spans="1:11" ht="26.25" customHeight="1" x14ac:dyDescent="0.15">
      <c r="A21" s="123"/>
      <c r="B21" s="124">
        <f>入力シート!C151</f>
        <v>0</v>
      </c>
      <c r="C21" s="132">
        <f>入力シート!D151</f>
        <v>0</v>
      </c>
      <c r="D21" s="132">
        <f>入力シート!E151</f>
        <v>0</v>
      </c>
      <c r="E21" s="127">
        <f>入力シート!F151</f>
        <v>0</v>
      </c>
      <c r="F21" s="128"/>
      <c r="G21" s="129">
        <f>入力シート!H151</f>
        <v>0</v>
      </c>
      <c r="H21" s="133">
        <f>入力シート!I151</f>
        <v>0</v>
      </c>
      <c r="I21" s="131">
        <f t="shared" si="0"/>
        <v>0</v>
      </c>
      <c r="J21" s="270"/>
      <c r="K21" s="271">
        <f t="shared" si="1"/>
        <v>0</v>
      </c>
    </row>
    <row r="22" spans="1:11" ht="26.25" customHeight="1" x14ac:dyDescent="0.15">
      <c r="A22" s="111"/>
      <c r="B22" s="613" t="s">
        <v>64</v>
      </c>
      <c r="C22" s="614"/>
      <c r="D22" s="112"/>
      <c r="E22" s="113"/>
      <c r="F22" s="114"/>
      <c r="G22" s="115"/>
      <c r="H22" s="119"/>
      <c r="I22" s="117">
        <f>SUM(I5:I21)</f>
        <v>0</v>
      </c>
      <c r="J22" s="118"/>
      <c r="K22" s="272">
        <f>SUM(K5:K21)</f>
        <v>0</v>
      </c>
    </row>
    <row r="23" spans="1:11" ht="15" customHeight="1" x14ac:dyDescent="0.15"/>
  </sheetData>
  <mergeCells count="9">
    <mergeCell ref="J3:K3"/>
    <mergeCell ref="E3:F4"/>
    <mergeCell ref="D3:D4"/>
    <mergeCell ref="B22:C22"/>
    <mergeCell ref="A3:A4"/>
    <mergeCell ref="B3:B4"/>
    <mergeCell ref="C3:C4"/>
    <mergeCell ref="G3:G4"/>
    <mergeCell ref="H3:I3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62</vt:i4>
      </vt:variant>
      <vt:variant>
        <vt:lpstr>名前付き一覧</vt:lpstr>
      </vt:variant>
      <vt:variant>
        <vt:i4>31</vt:i4>
      </vt:variant>
    </vt:vector>
  </HeadingPairs>
  <TitlesOfParts>
    <vt:vector size="93" baseType="lpstr">
      <vt:lpstr>入力シート</vt:lpstr>
      <vt:lpstr>見積依頼書</vt:lpstr>
      <vt:lpstr>内１</vt:lpstr>
      <vt:lpstr>内２</vt:lpstr>
      <vt:lpstr>内３</vt:lpstr>
      <vt:lpstr>内４</vt:lpstr>
      <vt:lpstr>内５</vt:lpstr>
      <vt:lpstr>内６</vt:lpstr>
      <vt:lpstr>内７</vt:lpstr>
      <vt:lpstr>内８</vt:lpstr>
      <vt:lpstr>内９</vt:lpstr>
      <vt:lpstr>内１０</vt:lpstr>
      <vt:lpstr>内１１</vt:lpstr>
      <vt:lpstr>内１２</vt:lpstr>
      <vt:lpstr>内１３</vt:lpstr>
      <vt:lpstr>内１４</vt:lpstr>
      <vt:lpstr>内１５</vt:lpstr>
      <vt:lpstr>内１６</vt:lpstr>
      <vt:lpstr>内１７</vt:lpstr>
      <vt:lpstr>内１８</vt:lpstr>
      <vt:lpstr>内１９</vt:lpstr>
      <vt:lpstr>内２０</vt:lpstr>
      <vt:lpstr>内２１</vt:lpstr>
      <vt:lpstr>内２２</vt:lpstr>
      <vt:lpstr>内２３</vt:lpstr>
      <vt:lpstr>内２４</vt:lpstr>
      <vt:lpstr>内２５</vt:lpstr>
      <vt:lpstr>内２６</vt:lpstr>
      <vt:lpstr>内２７</vt:lpstr>
      <vt:lpstr>内２８</vt:lpstr>
      <vt:lpstr>内２９</vt:lpstr>
      <vt:lpstr>内３０</vt:lpstr>
      <vt:lpstr>出来高１</vt:lpstr>
      <vt:lpstr>出来高２</vt:lpstr>
      <vt:lpstr>出来高３</vt:lpstr>
      <vt:lpstr>出来高４</vt:lpstr>
      <vt:lpstr>出来高５</vt:lpstr>
      <vt:lpstr>出来高６</vt:lpstr>
      <vt:lpstr>出来高７</vt:lpstr>
      <vt:lpstr>出来高８</vt:lpstr>
      <vt:lpstr>出来高９</vt:lpstr>
      <vt:lpstr>出来高１０</vt:lpstr>
      <vt:lpstr>出来高１１</vt:lpstr>
      <vt:lpstr>出来高１２</vt:lpstr>
      <vt:lpstr>出来高１３</vt:lpstr>
      <vt:lpstr>出来高１４</vt:lpstr>
      <vt:lpstr>出来高１５</vt:lpstr>
      <vt:lpstr>出来高１６</vt:lpstr>
      <vt:lpstr>出来高１７</vt:lpstr>
      <vt:lpstr>出来高１８</vt:lpstr>
      <vt:lpstr>出来高１９</vt:lpstr>
      <vt:lpstr>出来高２０</vt:lpstr>
      <vt:lpstr>出来高２１</vt:lpstr>
      <vt:lpstr>出来高２２</vt:lpstr>
      <vt:lpstr>出来高２３</vt:lpstr>
      <vt:lpstr>出来高２４</vt:lpstr>
      <vt:lpstr>出来高２５</vt:lpstr>
      <vt:lpstr>出来高２６</vt:lpstr>
      <vt:lpstr>出来高２７</vt:lpstr>
      <vt:lpstr>出来高２８</vt:lpstr>
      <vt:lpstr>出来高２９</vt:lpstr>
      <vt:lpstr>出来高３０</vt:lpstr>
      <vt:lpstr>出来高１!Print_Area</vt:lpstr>
      <vt:lpstr>出来高１０!Print_Area</vt:lpstr>
      <vt:lpstr>出来高１１!Print_Area</vt:lpstr>
      <vt:lpstr>出来高１２!Print_Area</vt:lpstr>
      <vt:lpstr>出来高１３!Print_Area</vt:lpstr>
      <vt:lpstr>出来高１４!Print_Area</vt:lpstr>
      <vt:lpstr>出来高１５!Print_Area</vt:lpstr>
      <vt:lpstr>出来高１６!Print_Area</vt:lpstr>
      <vt:lpstr>出来高１７!Print_Area</vt:lpstr>
      <vt:lpstr>出来高１８!Print_Area</vt:lpstr>
      <vt:lpstr>出来高１９!Print_Area</vt:lpstr>
      <vt:lpstr>出来高２!Print_Area</vt:lpstr>
      <vt:lpstr>出来高２０!Print_Area</vt:lpstr>
      <vt:lpstr>出来高２１!Print_Area</vt:lpstr>
      <vt:lpstr>出来高２２!Print_Area</vt:lpstr>
      <vt:lpstr>出来高２３!Print_Area</vt:lpstr>
      <vt:lpstr>出来高２４!Print_Area</vt:lpstr>
      <vt:lpstr>出来高２５!Print_Area</vt:lpstr>
      <vt:lpstr>出来高２６!Print_Area</vt:lpstr>
      <vt:lpstr>出来高２７!Print_Area</vt:lpstr>
      <vt:lpstr>出来高２８!Print_Area</vt:lpstr>
      <vt:lpstr>出来高２９!Print_Area</vt:lpstr>
      <vt:lpstr>出来高３!Print_Area</vt:lpstr>
      <vt:lpstr>出来高３０!Print_Area</vt:lpstr>
      <vt:lpstr>出来高４!Print_Area</vt:lpstr>
      <vt:lpstr>出来高５!Print_Area</vt:lpstr>
      <vt:lpstr>出来高６!Print_Area</vt:lpstr>
      <vt:lpstr>出来高７!Print_Area</vt:lpstr>
      <vt:lpstr>出来高８!Print_Area</vt:lpstr>
      <vt:lpstr>出来高９!Print_Area</vt:lpstr>
      <vt:lpstr>入力シート!Print_Area</vt:lpstr>
    </vt:vector>
  </TitlesOfParts>
  <Company>共同建設　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k-ito</dc:creator>
  <cp:lastModifiedBy>R1kyo06</cp:lastModifiedBy>
  <cp:lastPrinted>2020-02-05T07:25:51Z</cp:lastPrinted>
  <dcterms:created xsi:type="dcterms:W3CDTF">2003-11-20T01:56:36Z</dcterms:created>
  <dcterms:modified xsi:type="dcterms:W3CDTF">2022-02-28T05:14:18Z</dcterms:modified>
</cp:coreProperties>
</file>